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tabRatio="931" activeTab="0"/>
  </bookViews>
  <sheets>
    <sheet name="ТЭО 84 месяца" sheetId="1" r:id="rId1"/>
  </sheets>
  <definedNames/>
  <calcPr fullCalcOnLoad="1"/>
</workbook>
</file>

<file path=xl/sharedStrings.xml><?xml version="1.0" encoding="utf-8"?>
<sst xmlns="http://schemas.openxmlformats.org/spreadsheetml/2006/main" count="135" uniqueCount="109">
  <si>
    <t>Вода</t>
  </si>
  <si>
    <t>Плата за землю</t>
  </si>
  <si>
    <t>Склад</t>
  </si>
  <si>
    <t>овердрафт</t>
  </si>
  <si>
    <t>Банк</t>
  </si>
  <si>
    <t>Показатель</t>
  </si>
  <si>
    <t>Поголовье кролей</t>
  </si>
  <si>
    <t>Прародительское стадо:</t>
  </si>
  <si>
    <t>Родительское стадо:</t>
  </si>
  <si>
    <t>Молодняк на откорме:</t>
  </si>
  <si>
    <t>Забой кролей (отгрузка), голов</t>
  </si>
  <si>
    <t>в том числе от населения</t>
  </si>
  <si>
    <t>живой вес кролей на забой, кг</t>
  </si>
  <si>
    <t>Произведено продукции</t>
  </si>
  <si>
    <t>мясо кроля, кг</t>
  </si>
  <si>
    <t>печень, кг</t>
  </si>
  <si>
    <t>сердце, кг</t>
  </si>
  <si>
    <t>шкурки</t>
  </si>
  <si>
    <t>на начало</t>
  </si>
  <si>
    <t>другое (голова, суповий набор, почки, лёгкие)</t>
  </si>
  <si>
    <t>Денежный поток в результате операционной деятельности</t>
  </si>
  <si>
    <t>Объём отгруженной продукции,  в т.ч.:</t>
  </si>
  <si>
    <t>комбикорм</t>
  </si>
  <si>
    <t>Живые кроли</t>
  </si>
  <si>
    <t>Цена продажи за 1 кг, в т.ч.:</t>
  </si>
  <si>
    <t>Выручка от реализации продукции, в т.ч.:</t>
  </si>
  <si>
    <t xml:space="preserve">Другое  </t>
  </si>
  <si>
    <t>Другие доходы</t>
  </si>
  <si>
    <t>Дебиторская задолженность на конец периода</t>
  </si>
  <si>
    <t>Кредиторская задолженность</t>
  </si>
  <si>
    <t>НДС обязательства</t>
  </si>
  <si>
    <t>НДС кредит</t>
  </si>
  <si>
    <t>Баланс НДС (НДС "-" - к оплате. "+" - НДС к возмещению.) с нарастающим итогом</t>
  </si>
  <si>
    <t>К оплате</t>
  </si>
  <si>
    <t>Чистый доход от реализации</t>
  </si>
  <si>
    <t>Другие текущие расходы</t>
  </si>
  <si>
    <t>Корма</t>
  </si>
  <si>
    <t>Ветсанпрепараты</t>
  </si>
  <si>
    <t>Затраты на убой</t>
  </si>
  <si>
    <t>Затраты на упаковку</t>
  </si>
  <si>
    <t>Затраты на транспорт (ГСМ)</t>
  </si>
  <si>
    <t>Затраты на сбыт</t>
  </si>
  <si>
    <t>Комунальные</t>
  </si>
  <si>
    <t>Электроэнергия</t>
  </si>
  <si>
    <t xml:space="preserve">Газ </t>
  </si>
  <si>
    <t>Хозяйственные расходы</t>
  </si>
  <si>
    <t>Другие расходы</t>
  </si>
  <si>
    <t>Производственные расходы</t>
  </si>
  <si>
    <t>Административные расходы</t>
  </si>
  <si>
    <t>Связь</t>
  </si>
  <si>
    <t>Канцелярские расходы</t>
  </si>
  <si>
    <t>Административно-производственные расходы</t>
  </si>
  <si>
    <t>Заработная плата управленческий персонал</t>
  </si>
  <si>
    <t>Заработная плата обслуживающий и производственный персонал</t>
  </si>
  <si>
    <t>Отчисления в бюджет</t>
  </si>
  <si>
    <t>Расходы на оплату труда</t>
  </si>
  <si>
    <t>Загрязнение окружающей среды</t>
  </si>
  <si>
    <t>За водные ресурсы</t>
  </si>
  <si>
    <t>Транспортный сбор</t>
  </si>
  <si>
    <t>Другие</t>
  </si>
  <si>
    <t>Бюджетные платежи</t>
  </si>
  <si>
    <t>Налог на прибыль, расчётный</t>
  </si>
  <si>
    <t>Налог на прибыль к оплате</t>
  </si>
  <si>
    <t>Всего</t>
  </si>
  <si>
    <t>Денежный поток от операционной деятельности</t>
  </si>
  <si>
    <t>Денежный поток в результате инвестиционной деятельности</t>
  </si>
  <si>
    <t>Пополнение оборотных средств</t>
  </si>
  <si>
    <t>Строительство животноводческих помещений</t>
  </si>
  <si>
    <t>Проектная документация комплекса</t>
  </si>
  <si>
    <t>Другие расходы по строительству и благоустройству</t>
  </si>
  <si>
    <t>Строительство убойного цеха</t>
  </si>
  <si>
    <t>Строительство и оборудования лаборатории</t>
  </si>
  <si>
    <t>Строительство офисного помещения</t>
  </si>
  <si>
    <t>Приобретение основного стада</t>
  </si>
  <si>
    <t>Приобретение основных фондов</t>
  </si>
  <si>
    <t>Оборудование для животноводческих помещений</t>
  </si>
  <si>
    <t>вентиляция, микроклимат</t>
  </si>
  <si>
    <t>Клетки, ситстема поения, кормления</t>
  </si>
  <si>
    <t>Ситстема навозоудаления, санитарное оборудование</t>
  </si>
  <si>
    <t>Оборудование для комбикормового завода</t>
  </si>
  <si>
    <t>Котлы с установкой</t>
  </si>
  <si>
    <t>Автотранспорт администрация</t>
  </si>
  <si>
    <t>Автоторанспорт вспомогательный</t>
  </si>
  <si>
    <t>Прогноз движения денежных средств на период 2016 - 2022 год (для инвестиционного кредитования)</t>
  </si>
  <si>
    <t>Оборудование для утилизации отходов</t>
  </si>
  <si>
    <t>Оборудование для убойного цеха</t>
  </si>
  <si>
    <t>Холодильное оборудование для убойного цеха</t>
  </si>
  <si>
    <t>Строительство гаража и мастерской</t>
  </si>
  <si>
    <t>указать</t>
  </si>
  <si>
    <t>Денежный поток от инвестиционной деятельности</t>
  </si>
  <si>
    <t>Денежный поток в результате финансовой деятельности</t>
  </si>
  <si>
    <t>Кредиты - текущая задолженность</t>
  </si>
  <si>
    <t>Средства на период начала производства</t>
  </si>
  <si>
    <t>Резервный фонд</t>
  </si>
  <si>
    <t>Возврат средств</t>
  </si>
  <si>
    <t>Инвестор</t>
  </si>
  <si>
    <t>Проценты</t>
  </si>
  <si>
    <t>Проценты Банк</t>
  </si>
  <si>
    <t>Денежный поток от финансовой деятельности</t>
  </si>
  <si>
    <t>Общий денежный поток</t>
  </si>
  <si>
    <t>Денежные средства на начало периода</t>
  </si>
  <si>
    <t>В т.ч. в кассе</t>
  </si>
  <si>
    <t>на счетах банка</t>
  </si>
  <si>
    <t xml:space="preserve">ПЛАН на 24 месяца
</t>
  </si>
  <si>
    <t>Падёж, выбраковка:</t>
  </si>
  <si>
    <t>денежные средства на конец периода (накопленные)</t>
  </si>
  <si>
    <t>Строительство сенохранилища и склада сырья</t>
  </si>
  <si>
    <t>Сельхозтехника для кормопроизводства</t>
  </si>
  <si>
    <t>Прогноз движения денежных средств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</si>
</sst>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mmm/yyyy"/>
    <numFmt numFmtId="186" formatCode="#,##0.00_р_."/>
    <numFmt numFmtId="187" formatCode="#,##0.00\ _г_р_н_."/>
    <numFmt numFmtId="188" formatCode="[$-FC19]d\ mmmm\ yyyy\ &quot;г.&quot;"/>
    <numFmt numFmtId="189" formatCode="#,##0.0"/>
    <numFmt numFmtId="190" formatCode="#,##0.0\ _г_р_н_."/>
    <numFmt numFmtId="191" formatCode="#,##0\ _г_р_н_."/>
    <numFmt numFmtId="192" formatCode="#,##0_р_."/>
    <numFmt numFmtId="193" formatCode="#,##0.0_р_.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color indexed="10"/>
      <name val="Times New Roman"/>
      <family val="1"/>
    </font>
    <font>
      <sz val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9"/>
      <color indexed="20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7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4" fontId="11" fillId="33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4" fontId="11" fillId="35" borderId="13" xfId="0" applyNumberFormat="1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vertical="center"/>
    </xf>
    <xf numFmtId="0" fontId="18" fillId="36" borderId="1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right" vertical="center" wrapText="1"/>
    </xf>
    <xf numFmtId="0" fontId="11" fillId="37" borderId="13" xfId="0" applyFont="1" applyFill="1" applyBorder="1" applyAlignment="1">
      <alignment horizontal="right" vertical="center" wrapText="1"/>
    </xf>
    <xf numFmtId="0" fontId="21" fillId="38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187" fontId="7" fillId="33" borderId="13" xfId="0" applyNumberFormat="1" applyFont="1" applyFill="1" applyBorder="1" applyAlignment="1">
      <alignment horizontal="right" vertical="center"/>
    </xf>
    <xf numFmtId="187" fontId="9" fillId="33" borderId="13" xfId="0" applyNumberFormat="1" applyFont="1" applyFill="1" applyBorder="1" applyAlignment="1">
      <alignment horizontal="right" vertical="center"/>
    </xf>
    <xf numFmtId="187" fontId="9" fillId="34" borderId="13" xfId="0" applyNumberFormat="1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187" fontId="9" fillId="33" borderId="13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92" fontId="7" fillId="33" borderId="12" xfId="0" applyNumberFormat="1" applyFont="1" applyFill="1" applyBorder="1" applyAlignment="1">
      <alignment vertical="center"/>
    </xf>
    <xf numFmtId="192" fontId="9" fillId="33" borderId="13" xfId="0" applyNumberFormat="1" applyFont="1" applyFill="1" applyBorder="1" applyAlignment="1">
      <alignment vertical="center" wrapText="1"/>
    </xf>
    <xf numFmtId="192" fontId="9" fillId="33" borderId="13" xfId="0" applyNumberFormat="1" applyFont="1" applyFill="1" applyBorder="1" applyAlignment="1">
      <alignment horizontal="left" vertical="center" wrapText="1"/>
    </xf>
    <xf numFmtId="192" fontId="9" fillId="33" borderId="13" xfId="0" applyNumberFormat="1" applyFont="1" applyFill="1" applyBorder="1" applyAlignment="1">
      <alignment horizontal="right" vertical="center" wrapText="1"/>
    </xf>
    <xf numFmtId="192" fontId="7" fillId="0" borderId="0" xfId="0" applyNumberFormat="1" applyFont="1" applyFill="1" applyBorder="1" applyAlignment="1">
      <alignment vertical="center"/>
    </xf>
    <xf numFmtId="192" fontId="9" fillId="34" borderId="13" xfId="0" applyNumberFormat="1" applyFont="1" applyFill="1" applyBorder="1" applyAlignment="1">
      <alignment horizontal="right" vertical="center" wrapText="1"/>
    </xf>
    <xf numFmtId="192" fontId="22" fillId="33" borderId="12" xfId="0" applyNumberFormat="1" applyFont="1" applyFill="1" applyBorder="1" applyAlignment="1">
      <alignment vertical="center"/>
    </xf>
    <xf numFmtId="192" fontId="23" fillId="33" borderId="13" xfId="0" applyNumberFormat="1" applyFont="1" applyFill="1" applyBorder="1" applyAlignment="1">
      <alignment vertical="center" wrapText="1"/>
    </xf>
    <xf numFmtId="192" fontId="23" fillId="34" borderId="13" xfId="0" applyNumberFormat="1" applyFont="1" applyFill="1" applyBorder="1" applyAlignment="1">
      <alignment horizontal="right" vertical="center" wrapText="1"/>
    </xf>
    <xf numFmtId="192" fontId="23" fillId="33" borderId="13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Alignment="1">
      <alignment vertical="center"/>
    </xf>
    <xf numFmtId="186" fontId="22" fillId="33" borderId="12" xfId="0" applyNumberFormat="1" applyFont="1" applyFill="1" applyBorder="1" applyAlignment="1">
      <alignment vertical="center"/>
    </xf>
    <xf numFmtId="186" fontId="23" fillId="33" borderId="13" xfId="0" applyNumberFormat="1" applyFont="1" applyFill="1" applyBorder="1" applyAlignment="1">
      <alignment horizontal="left" vertical="center" wrapText="1"/>
    </xf>
    <xf numFmtId="186" fontId="23" fillId="33" borderId="13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Alignment="1">
      <alignment vertical="center"/>
    </xf>
    <xf numFmtId="0" fontId="24" fillId="39" borderId="13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 wrapText="1"/>
    </xf>
    <xf numFmtId="4" fontId="17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15" fillId="33" borderId="13" xfId="0" applyFont="1" applyFill="1" applyBorder="1" applyAlignment="1">
      <alignment wrapText="1"/>
    </xf>
    <xf numFmtId="4" fontId="13" fillId="33" borderId="13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center"/>
    </xf>
    <xf numFmtId="17" fontId="10" fillId="34" borderId="13" xfId="0" applyNumberFormat="1" applyFont="1" applyFill="1" applyBorder="1" applyAlignment="1">
      <alignment horizontal="right" vertical="center" wrapText="1"/>
    </xf>
    <xf numFmtId="17" fontId="10" fillId="33" borderId="13" xfId="0" applyNumberFormat="1" applyFont="1" applyFill="1" applyBorder="1" applyAlignment="1">
      <alignment horizontal="right" vertical="center" wrapText="1"/>
    </xf>
    <xf numFmtId="187" fontId="13" fillId="33" borderId="13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40" borderId="13" xfId="0" applyFont="1" applyFill="1" applyBorder="1" applyAlignment="1">
      <alignment horizontal="right" vertical="center"/>
    </xf>
    <xf numFmtId="0" fontId="6" fillId="0" borderId="0" xfId="0" applyFont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17" fontId="10" fillId="33" borderId="13" xfId="0" applyNumberFormat="1" applyFont="1" applyFill="1" applyBorder="1" applyAlignment="1">
      <alignment horizontal="right" vertical="justify" wrapText="1"/>
    </xf>
    <xf numFmtId="0" fontId="9" fillId="33" borderId="13" xfId="0" applyFont="1" applyFill="1" applyBorder="1" applyAlignment="1">
      <alignment horizontal="right" vertical="justify" wrapText="1"/>
    </xf>
    <xf numFmtId="192" fontId="23" fillId="33" borderId="13" xfId="0" applyNumberFormat="1" applyFont="1" applyFill="1" applyBorder="1" applyAlignment="1">
      <alignment horizontal="right" vertical="justify"/>
    </xf>
    <xf numFmtId="187" fontId="13" fillId="33" borderId="13" xfId="0" applyNumberFormat="1" applyFont="1" applyFill="1" applyBorder="1" applyAlignment="1">
      <alignment horizontal="right" vertical="justify" wrapText="1"/>
    </xf>
    <xf numFmtId="4" fontId="13" fillId="33" borderId="13" xfId="0" applyNumberFormat="1" applyFont="1" applyFill="1" applyBorder="1" applyAlignment="1">
      <alignment horizontal="right" vertical="justify" wrapText="1"/>
    </xf>
    <xf numFmtId="187" fontId="7" fillId="33" borderId="13" xfId="0" applyNumberFormat="1" applyFont="1" applyFill="1" applyBorder="1" applyAlignment="1">
      <alignment horizontal="right" vertical="justify"/>
    </xf>
    <xf numFmtId="187" fontId="9" fillId="33" borderId="13" xfId="0" applyNumberFormat="1" applyFont="1" applyFill="1" applyBorder="1" applyAlignment="1">
      <alignment horizontal="right" vertical="justify"/>
    </xf>
    <xf numFmtId="3" fontId="9" fillId="33" borderId="13" xfId="60" applyNumberFormat="1" applyFont="1" applyFill="1" applyBorder="1" applyAlignment="1">
      <alignment horizontal="right" vertical="justify" wrapText="1"/>
    </xf>
    <xf numFmtId="3" fontId="7" fillId="33" borderId="13" xfId="60" applyNumberFormat="1" applyFont="1" applyFill="1" applyBorder="1" applyAlignment="1">
      <alignment horizontal="right" vertical="justify" wrapText="1"/>
    </xf>
    <xf numFmtId="3" fontId="11" fillId="33" borderId="13" xfId="60" applyNumberFormat="1" applyFont="1" applyFill="1" applyBorder="1" applyAlignment="1">
      <alignment horizontal="right" vertical="justify" wrapText="1"/>
    </xf>
    <xf numFmtId="3" fontId="11" fillId="37" borderId="13" xfId="60" applyNumberFormat="1" applyFont="1" applyFill="1" applyBorder="1" applyAlignment="1">
      <alignment horizontal="right" vertical="justify" wrapText="1"/>
    </xf>
    <xf numFmtId="187" fontId="14" fillId="33" borderId="13" xfId="0" applyNumberFormat="1" applyFont="1" applyFill="1" applyBorder="1" applyAlignment="1">
      <alignment horizontal="right" vertical="justify" wrapText="1"/>
    </xf>
    <xf numFmtId="3" fontId="6" fillId="34" borderId="13" xfId="0" applyNumberFormat="1" applyFont="1" applyFill="1" applyBorder="1" applyAlignment="1">
      <alignment horizontal="right" vertical="justify" wrapText="1"/>
    </xf>
    <xf numFmtId="186" fontId="15" fillId="33" borderId="13" xfId="0" applyNumberFormat="1" applyFont="1" applyFill="1" applyBorder="1" applyAlignment="1">
      <alignment horizontal="right" vertical="justify" wrapText="1"/>
    </xf>
    <xf numFmtId="0" fontId="10" fillId="33" borderId="13" xfId="0" applyFont="1" applyFill="1" applyBorder="1" applyAlignment="1">
      <alignment horizontal="right" vertical="justify"/>
    </xf>
    <xf numFmtId="3" fontId="6" fillId="34" borderId="13" xfId="0" applyNumberFormat="1" applyFont="1" applyFill="1" applyBorder="1" applyAlignment="1">
      <alignment horizontal="right" vertical="justify" wrapText="1"/>
    </xf>
    <xf numFmtId="3" fontId="13" fillId="33" borderId="13" xfId="0" applyNumberFormat="1" applyFont="1" applyFill="1" applyBorder="1" applyAlignment="1">
      <alignment horizontal="right" vertical="justify" wrapText="1"/>
    </xf>
    <xf numFmtId="3" fontId="6" fillId="33" borderId="13" xfId="0" applyNumberFormat="1" applyFont="1" applyFill="1" applyBorder="1" applyAlignment="1">
      <alignment horizontal="right" vertical="justify" wrapText="1"/>
    </xf>
    <xf numFmtId="3" fontId="16" fillId="33" borderId="13" xfId="0" applyNumberFormat="1" applyFont="1" applyFill="1" applyBorder="1" applyAlignment="1">
      <alignment horizontal="right" vertical="justify" wrapText="1"/>
    </xf>
    <xf numFmtId="3" fontId="18" fillId="33" borderId="13" xfId="0" applyNumberFormat="1" applyFont="1" applyFill="1" applyBorder="1" applyAlignment="1">
      <alignment horizontal="right" vertical="justify" wrapText="1"/>
    </xf>
    <xf numFmtId="0" fontId="7" fillId="0" borderId="0" xfId="0" applyFont="1" applyFill="1" applyAlignment="1">
      <alignment horizontal="right" vertical="justify"/>
    </xf>
    <xf numFmtId="3" fontId="9" fillId="33" borderId="13" xfId="0" applyNumberFormat="1" applyFont="1" applyFill="1" applyBorder="1" applyAlignment="1">
      <alignment horizontal="right" vertical="justify" wrapText="1"/>
    </xf>
    <xf numFmtId="186" fontId="9" fillId="33" borderId="13" xfId="0" applyNumberFormat="1" applyFont="1" applyFill="1" applyBorder="1" applyAlignment="1">
      <alignment horizontal="right" vertical="justify" wrapText="1"/>
    </xf>
    <xf numFmtId="3" fontId="6" fillId="33" borderId="13" xfId="0" applyNumberFormat="1" applyFont="1" applyFill="1" applyBorder="1" applyAlignment="1">
      <alignment horizontal="right" vertical="justify" wrapText="1"/>
    </xf>
    <xf numFmtId="3" fontId="10" fillId="33" borderId="13" xfId="0" applyNumberFormat="1" applyFont="1" applyFill="1" applyBorder="1" applyAlignment="1">
      <alignment horizontal="right" vertical="justify" wrapText="1"/>
    </xf>
    <xf numFmtId="186" fontId="15" fillId="0" borderId="13" xfId="0" applyNumberFormat="1" applyFont="1" applyFill="1" applyBorder="1" applyAlignment="1">
      <alignment horizontal="right" vertical="justify" wrapText="1"/>
    </xf>
    <xf numFmtId="3" fontId="15" fillId="0" borderId="13" xfId="60" applyNumberFormat="1" applyFont="1" applyFill="1" applyBorder="1" applyAlignment="1">
      <alignment horizontal="right" vertical="justify" wrapText="1"/>
    </xf>
    <xf numFmtId="3" fontId="10" fillId="33" borderId="13" xfId="60" applyNumberFormat="1" applyFont="1" applyFill="1" applyBorder="1" applyAlignment="1">
      <alignment horizontal="right" vertical="justify" wrapText="1"/>
    </xf>
    <xf numFmtId="186" fontId="18" fillId="33" borderId="13" xfId="0" applyNumberFormat="1" applyFont="1" applyFill="1" applyBorder="1" applyAlignment="1">
      <alignment horizontal="right" vertical="justify"/>
    </xf>
    <xf numFmtId="186" fontId="15" fillId="33" borderId="13" xfId="0" applyNumberFormat="1" applyFont="1" applyFill="1" applyBorder="1" applyAlignment="1">
      <alignment horizontal="right" vertical="justify"/>
    </xf>
    <xf numFmtId="186" fontId="18" fillId="33" borderId="13" xfId="0" applyNumberFormat="1" applyFont="1" applyFill="1" applyBorder="1" applyAlignment="1">
      <alignment horizontal="right" vertical="justify" wrapText="1"/>
    </xf>
    <xf numFmtId="3" fontId="15" fillId="33" borderId="13" xfId="0" applyNumberFormat="1" applyFont="1" applyFill="1" applyBorder="1" applyAlignment="1">
      <alignment horizontal="right" vertical="justify" wrapText="1"/>
    </xf>
    <xf numFmtId="0" fontId="13" fillId="0" borderId="0" xfId="0" applyFont="1" applyFill="1" applyBorder="1" applyAlignment="1">
      <alignment horizontal="right" vertical="justify"/>
    </xf>
    <xf numFmtId="3" fontId="9" fillId="35" borderId="13" xfId="0" applyNumberFormat="1" applyFont="1" applyFill="1" applyBorder="1" applyAlignment="1">
      <alignment horizontal="right" vertical="justify" wrapText="1"/>
    </xf>
    <xf numFmtId="3" fontId="19" fillId="33" borderId="13" xfId="0" applyNumberFormat="1" applyFont="1" applyFill="1" applyBorder="1" applyAlignment="1">
      <alignment horizontal="right" vertical="justify" wrapText="1"/>
    </xf>
    <xf numFmtId="3" fontId="18" fillId="0" borderId="13" xfId="0" applyNumberFormat="1" applyFont="1" applyFill="1" applyBorder="1" applyAlignment="1">
      <alignment horizontal="right" vertical="justify" wrapText="1"/>
    </xf>
    <xf numFmtId="0" fontId="0" fillId="0" borderId="0" xfId="0" applyBorder="1" applyAlignment="1">
      <alignment horizontal="right" vertical="justify"/>
    </xf>
    <xf numFmtId="3" fontId="21" fillId="33" borderId="13" xfId="60" applyNumberFormat="1" applyFont="1" applyFill="1" applyBorder="1" applyAlignment="1">
      <alignment horizontal="right" vertical="justify" wrapText="1"/>
    </xf>
    <xf numFmtId="49" fontId="6" fillId="33" borderId="13" xfId="0" applyNumberFormat="1" applyFont="1" applyFill="1" applyBorder="1" applyAlignment="1">
      <alignment horizontal="right" vertical="top" wrapText="1"/>
    </xf>
    <xf numFmtId="4" fontId="21" fillId="41" borderId="13" xfId="0" applyNumberFormat="1" applyFont="1" applyFill="1" applyBorder="1" applyAlignment="1">
      <alignment horizontal="right" vertical="center" wrapText="1"/>
    </xf>
    <xf numFmtId="0" fontId="21" fillId="41" borderId="13" xfId="0" applyFont="1" applyFill="1" applyBorder="1" applyAlignment="1">
      <alignment horizontal="left" vertical="center" wrapText="1"/>
    </xf>
    <xf numFmtId="4" fontId="25" fillId="33" borderId="13" xfId="0" applyNumberFormat="1" applyFont="1" applyFill="1" applyBorder="1" applyAlignment="1">
      <alignment horizontal="right" vertical="justify" wrapText="1"/>
    </xf>
    <xf numFmtId="4" fontId="26" fillId="34" borderId="13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7" fillId="33" borderId="13" xfId="0" applyFont="1" applyFill="1" applyBorder="1" applyAlignment="1">
      <alignment horizontal="right" vertical="justify"/>
    </xf>
    <xf numFmtId="192" fontId="7" fillId="33" borderId="13" xfId="0" applyNumberFormat="1" applyFont="1" applyFill="1" applyBorder="1" applyAlignment="1">
      <alignment horizontal="right" vertical="center" wrapText="1"/>
    </xf>
    <xf numFmtId="187" fontId="7" fillId="33" borderId="13" xfId="0" applyNumberFormat="1" applyFont="1" applyFill="1" applyBorder="1" applyAlignment="1">
      <alignment horizontal="right" vertical="center" wrapText="1"/>
    </xf>
    <xf numFmtId="192" fontId="9" fillId="33" borderId="12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justify"/>
    </xf>
    <xf numFmtId="4" fontId="9" fillId="41" borderId="13" xfId="0" applyNumberFormat="1" applyFont="1" applyFill="1" applyBorder="1" applyAlignment="1">
      <alignment horizontal="right" vertical="center" wrapText="1"/>
    </xf>
    <xf numFmtId="4" fontId="27" fillId="33" borderId="13" xfId="0" applyNumberFormat="1" applyFont="1" applyFill="1" applyBorder="1" applyAlignment="1">
      <alignment horizontal="right" wrapText="1"/>
    </xf>
    <xf numFmtId="3" fontId="7" fillId="38" borderId="13" xfId="60" applyNumberFormat="1" applyFont="1" applyFill="1" applyBorder="1" applyAlignment="1">
      <alignment horizontal="right" vertical="justify" wrapText="1"/>
    </xf>
    <xf numFmtId="0" fontId="9" fillId="34" borderId="13" xfId="0" applyFont="1" applyFill="1" applyBorder="1" applyAlignment="1">
      <alignment horizontal="right" vertical="center" wrapText="1"/>
    </xf>
    <xf numFmtId="0" fontId="11" fillId="34" borderId="13" xfId="0" applyFont="1" applyFill="1" applyBorder="1" applyAlignment="1">
      <alignment horizontal="right" vertical="center" wrapText="1"/>
    </xf>
    <xf numFmtId="187" fontId="11" fillId="34" borderId="13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 wrapText="1"/>
    </xf>
    <xf numFmtId="0" fontId="17" fillId="33" borderId="13" xfId="0" applyFont="1" applyFill="1" applyBorder="1" applyAlignment="1">
      <alignment horizontal="right" vertical="center" wrapText="1"/>
    </xf>
    <xf numFmtId="0" fontId="15" fillId="33" borderId="13" xfId="0" applyFont="1" applyFill="1" applyBorder="1" applyAlignment="1">
      <alignment horizontal="right"/>
    </xf>
    <xf numFmtId="186" fontId="13" fillId="33" borderId="13" xfId="0" applyNumberFormat="1" applyFont="1" applyFill="1" applyBorder="1" applyAlignment="1">
      <alignment vertical="center" wrapText="1"/>
    </xf>
    <xf numFmtId="186" fontId="7" fillId="33" borderId="13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3" fontId="14" fillId="33" borderId="13" xfId="0" applyNumberFormat="1" applyFont="1" applyFill="1" applyBorder="1" applyAlignment="1">
      <alignment horizontal="right" vertical="justify" wrapText="1"/>
    </xf>
    <xf numFmtId="3" fontId="23" fillId="33" borderId="13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55"/>
  <sheetViews>
    <sheetView tabSelected="1" zoomScalePageLayoutView="0" workbookViewId="0" topLeftCell="A1">
      <pane xSplit="3" ySplit="3" topLeftCell="BY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G4" sqref="CG4"/>
    </sheetView>
  </sheetViews>
  <sheetFormatPr defaultColWidth="9.00390625" defaultRowHeight="12.75"/>
  <cols>
    <col min="1" max="1" width="0.875" style="0" customWidth="1"/>
    <col min="2" max="2" width="40.375" style="77" customWidth="1"/>
    <col min="3" max="3" width="15.25390625" style="0" bestFit="1" customWidth="1"/>
    <col min="4" max="20" width="11.75390625" style="105" customWidth="1"/>
    <col min="21" max="21" width="11.75390625" style="109" customWidth="1"/>
    <col min="22" max="87" width="11.75390625" style="0" customWidth="1"/>
    <col min="88" max="111" width="12.125" style="0" hidden="1" customWidth="1"/>
  </cols>
  <sheetData>
    <row r="1" spans="1:21" s="3" customFormat="1" ht="19.5">
      <c r="A1" s="1" t="s">
        <v>83</v>
      </c>
      <c r="B1" s="71"/>
      <c r="C1" s="2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7"/>
    </row>
    <row r="2" spans="1:111" s="6" customFormat="1" ht="19.5" customHeight="1">
      <c r="A2" s="4"/>
      <c r="B2" s="72" t="s">
        <v>108</v>
      </c>
      <c r="C2" s="5"/>
      <c r="D2" s="106">
        <v>1</v>
      </c>
      <c r="E2" s="106">
        <v>2</v>
      </c>
      <c r="F2" s="106">
        <v>3</v>
      </c>
      <c r="G2" s="106">
        <v>4</v>
      </c>
      <c r="H2" s="106">
        <v>5</v>
      </c>
      <c r="I2" s="106">
        <v>6</v>
      </c>
      <c r="J2" s="106">
        <v>7</v>
      </c>
      <c r="K2" s="106">
        <v>8</v>
      </c>
      <c r="L2" s="106">
        <v>9</v>
      </c>
      <c r="M2" s="106">
        <v>10</v>
      </c>
      <c r="N2" s="106">
        <v>11</v>
      </c>
      <c r="O2" s="106">
        <v>12</v>
      </c>
      <c r="P2" s="106">
        <v>13</v>
      </c>
      <c r="Q2" s="106">
        <v>14</v>
      </c>
      <c r="R2" s="106">
        <v>15</v>
      </c>
      <c r="S2" s="106">
        <v>16</v>
      </c>
      <c r="T2" s="106">
        <v>17</v>
      </c>
      <c r="U2" s="106">
        <v>18</v>
      </c>
      <c r="V2" s="106">
        <v>19</v>
      </c>
      <c r="W2" s="106">
        <v>20</v>
      </c>
      <c r="X2" s="106">
        <v>21</v>
      </c>
      <c r="Y2" s="106">
        <v>22</v>
      </c>
      <c r="Z2" s="106">
        <v>23</v>
      </c>
      <c r="AA2" s="106">
        <v>24</v>
      </c>
      <c r="AB2" s="106">
        <v>25</v>
      </c>
      <c r="AC2" s="106">
        <v>26</v>
      </c>
      <c r="AD2" s="106">
        <v>27</v>
      </c>
      <c r="AE2" s="106">
        <v>28</v>
      </c>
      <c r="AF2" s="106">
        <v>29</v>
      </c>
      <c r="AG2" s="106">
        <v>30</v>
      </c>
      <c r="AH2" s="106">
        <v>31</v>
      </c>
      <c r="AI2" s="106">
        <v>32</v>
      </c>
      <c r="AJ2" s="106">
        <v>33</v>
      </c>
      <c r="AK2" s="106">
        <v>34</v>
      </c>
      <c r="AL2" s="106">
        <v>35</v>
      </c>
      <c r="AM2" s="106">
        <v>36</v>
      </c>
      <c r="AN2" s="106">
        <v>37</v>
      </c>
      <c r="AO2" s="106">
        <v>38</v>
      </c>
      <c r="AP2" s="106">
        <v>39</v>
      </c>
      <c r="AQ2" s="106">
        <v>40</v>
      </c>
      <c r="AR2" s="106">
        <v>41</v>
      </c>
      <c r="AS2" s="106">
        <v>42</v>
      </c>
      <c r="AT2" s="106">
        <v>43</v>
      </c>
      <c r="AU2" s="106">
        <v>44</v>
      </c>
      <c r="AV2" s="106">
        <v>45</v>
      </c>
      <c r="AW2" s="106">
        <v>46</v>
      </c>
      <c r="AX2" s="106">
        <v>47</v>
      </c>
      <c r="AY2" s="106">
        <v>48</v>
      </c>
      <c r="AZ2" s="106">
        <v>49</v>
      </c>
      <c r="BA2" s="106">
        <v>50</v>
      </c>
      <c r="BB2" s="106">
        <v>51</v>
      </c>
      <c r="BC2" s="106">
        <v>52</v>
      </c>
      <c r="BD2" s="106">
        <v>53</v>
      </c>
      <c r="BE2" s="106">
        <v>54</v>
      </c>
      <c r="BF2" s="106">
        <v>55</v>
      </c>
      <c r="BG2" s="106">
        <v>56</v>
      </c>
      <c r="BH2" s="106">
        <v>57</v>
      </c>
      <c r="BI2" s="106">
        <v>58</v>
      </c>
      <c r="BJ2" s="106">
        <v>59</v>
      </c>
      <c r="BK2" s="106">
        <v>60</v>
      </c>
      <c r="BL2" s="106">
        <v>61</v>
      </c>
      <c r="BM2" s="106">
        <v>62</v>
      </c>
      <c r="BN2" s="106">
        <v>63</v>
      </c>
      <c r="BO2" s="106">
        <v>64</v>
      </c>
      <c r="BP2" s="106">
        <v>65</v>
      </c>
      <c r="BQ2" s="106">
        <v>66</v>
      </c>
      <c r="BR2" s="106">
        <v>67</v>
      </c>
      <c r="BS2" s="106">
        <v>68</v>
      </c>
      <c r="BT2" s="106">
        <v>69</v>
      </c>
      <c r="BU2" s="106">
        <v>70</v>
      </c>
      <c r="BV2" s="106">
        <v>71</v>
      </c>
      <c r="BW2" s="106">
        <v>72</v>
      </c>
      <c r="BX2" s="106">
        <v>73</v>
      </c>
      <c r="BY2" s="106">
        <v>74</v>
      </c>
      <c r="BZ2" s="106">
        <v>75</v>
      </c>
      <c r="CA2" s="106">
        <v>76</v>
      </c>
      <c r="CB2" s="106">
        <v>77</v>
      </c>
      <c r="CC2" s="106">
        <v>78</v>
      </c>
      <c r="CD2" s="106">
        <v>79</v>
      </c>
      <c r="CE2" s="106">
        <v>80</v>
      </c>
      <c r="CF2" s="106">
        <v>81</v>
      </c>
      <c r="CG2" s="106">
        <v>82</v>
      </c>
      <c r="CH2" s="106">
        <v>83</v>
      </c>
      <c r="CI2" s="106">
        <v>84</v>
      </c>
      <c r="CJ2" s="106">
        <v>85</v>
      </c>
      <c r="CK2" s="106">
        <v>86</v>
      </c>
      <c r="CL2" s="106">
        <v>87</v>
      </c>
      <c r="CM2" s="106">
        <v>88</v>
      </c>
      <c r="CN2" s="106">
        <v>89</v>
      </c>
      <c r="CO2" s="106">
        <v>90</v>
      </c>
      <c r="CP2" s="106">
        <v>91</v>
      </c>
      <c r="CQ2" s="106">
        <v>92</v>
      </c>
      <c r="CR2" s="106">
        <v>93</v>
      </c>
      <c r="CS2" s="106">
        <v>94</v>
      </c>
      <c r="CT2" s="106">
        <v>95</v>
      </c>
      <c r="CU2" s="106">
        <v>96</v>
      </c>
      <c r="CV2" s="106">
        <v>97</v>
      </c>
      <c r="CW2" s="106">
        <v>98</v>
      </c>
      <c r="CX2" s="106">
        <v>99</v>
      </c>
      <c r="CY2" s="106">
        <v>100</v>
      </c>
      <c r="CZ2" s="106">
        <v>101</v>
      </c>
      <c r="DA2" s="106">
        <v>102</v>
      </c>
      <c r="DB2" s="106">
        <v>103</v>
      </c>
      <c r="DC2" s="106">
        <v>104</v>
      </c>
      <c r="DD2" s="106">
        <v>105</v>
      </c>
      <c r="DE2" s="106">
        <v>106</v>
      </c>
      <c r="DF2" s="106">
        <v>107</v>
      </c>
      <c r="DG2" s="106">
        <v>108</v>
      </c>
    </row>
    <row r="3" spans="1:111" s="6" customFormat="1" ht="36">
      <c r="A3" s="8"/>
      <c r="B3" s="51" t="s">
        <v>5</v>
      </c>
      <c r="C3" s="52" t="s">
        <v>103</v>
      </c>
      <c r="D3" s="101">
        <v>42370</v>
      </c>
      <c r="E3" s="101">
        <v>42401</v>
      </c>
      <c r="F3" s="101">
        <v>42430</v>
      </c>
      <c r="G3" s="101">
        <v>42461</v>
      </c>
      <c r="H3" s="101">
        <v>42491</v>
      </c>
      <c r="I3" s="101">
        <v>42522</v>
      </c>
      <c r="J3" s="101">
        <v>42552</v>
      </c>
      <c r="K3" s="101">
        <v>42583</v>
      </c>
      <c r="L3" s="101">
        <v>42614</v>
      </c>
      <c r="M3" s="101">
        <v>42644</v>
      </c>
      <c r="N3" s="101">
        <v>42675</v>
      </c>
      <c r="O3" s="101">
        <v>42705</v>
      </c>
      <c r="P3" s="101">
        <v>42736</v>
      </c>
      <c r="Q3" s="101">
        <v>42767</v>
      </c>
      <c r="R3" s="101">
        <v>42795</v>
      </c>
      <c r="S3" s="101">
        <v>42826</v>
      </c>
      <c r="T3" s="101">
        <v>42856</v>
      </c>
      <c r="U3" s="101">
        <v>42887</v>
      </c>
      <c r="V3" s="101">
        <v>42917</v>
      </c>
      <c r="W3" s="101">
        <v>42948</v>
      </c>
      <c r="X3" s="101">
        <v>42979</v>
      </c>
      <c r="Y3" s="101">
        <v>43009</v>
      </c>
      <c r="Z3" s="101">
        <v>43040</v>
      </c>
      <c r="AA3" s="101">
        <v>43070</v>
      </c>
      <c r="AB3" s="101">
        <v>43101</v>
      </c>
      <c r="AC3" s="101">
        <v>43132</v>
      </c>
      <c r="AD3" s="101">
        <v>43160</v>
      </c>
      <c r="AE3" s="101">
        <v>43191</v>
      </c>
      <c r="AF3" s="101">
        <v>43221</v>
      </c>
      <c r="AG3" s="101">
        <v>43252</v>
      </c>
      <c r="AH3" s="101">
        <v>43282</v>
      </c>
      <c r="AI3" s="101">
        <v>43313</v>
      </c>
      <c r="AJ3" s="101">
        <v>43344</v>
      </c>
      <c r="AK3" s="101">
        <v>43374</v>
      </c>
      <c r="AL3" s="101">
        <v>43405</v>
      </c>
      <c r="AM3" s="101">
        <v>43435</v>
      </c>
      <c r="AN3" s="101">
        <v>43466</v>
      </c>
      <c r="AO3" s="101">
        <v>43497</v>
      </c>
      <c r="AP3" s="101">
        <v>43525</v>
      </c>
      <c r="AQ3" s="101">
        <v>43556</v>
      </c>
      <c r="AR3" s="101">
        <v>43586</v>
      </c>
      <c r="AS3" s="101">
        <v>43617</v>
      </c>
      <c r="AT3" s="101">
        <v>43647</v>
      </c>
      <c r="AU3" s="101">
        <v>43678</v>
      </c>
      <c r="AV3" s="101">
        <v>43709</v>
      </c>
      <c r="AW3" s="101">
        <v>43739</v>
      </c>
      <c r="AX3" s="101">
        <v>43770</v>
      </c>
      <c r="AY3" s="101">
        <v>43800</v>
      </c>
      <c r="AZ3" s="101">
        <v>43831</v>
      </c>
      <c r="BA3" s="101">
        <v>43862</v>
      </c>
      <c r="BB3" s="101">
        <v>43891</v>
      </c>
      <c r="BC3" s="101">
        <v>43922</v>
      </c>
      <c r="BD3" s="101">
        <v>43952</v>
      </c>
      <c r="BE3" s="101">
        <v>43983</v>
      </c>
      <c r="BF3" s="101">
        <v>44013</v>
      </c>
      <c r="BG3" s="101">
        <v>44044</v>
      </c>
      <c r="BH3" s="101">
        <v>44075</v>
      </c>
      <c r="BI3" s="101">
        <v>44105</v>
      </c>
      <c r="BJ3" s="101">
        <v>44136</v>
      </c>
      <c r="BK3" s="101">
        <v>44166</v>
      </c>
      <c r="BL3" s="101">
        <v>44197</v>
      </c>
      <c r="BM3" s="101">
        <v>44228</v>
      </c>
      <c r="BN3" s="101">
        <v>44256</v>
      </c>
      <c r="BO3" s="101">
        <v>44287</v>
      </c>
      <c r="BP3" s="101">
        <v>44317</v>
      </c>
      <c r="BQ3" s="101">
        <v>44348</v>
      </c>
      <c r="BR3" s="101">
        <v>44378</v>
      </c>
      <c r="BS3" s="101">
        <v>44409</v>
      </c>
      <c r="BT3" s="101">
        <v>44440</v>
      </c>
      <c r="BU3" s="101">
        <v>44470</v>
      </c>
      <c r="BV3" s="101">
        <v>44501</v>
      </c>
      <c r="BW3" s="101">
        <v>44531</v>
      </c>
      <c r="BX3" s="101">
        <v>44562</v>
      </c>
      <c r="BY3" s="101">
        <v>44593</v>
      </c>
      <c r="BZ3" s="101">
        <v>44621</v>
      </c>
      <c r="CA3" s="101">
        <v>44652</v>
      </c>
      <c r="CB3" s="101">
        <v>44682</v>
      </c>
      <c r="CC3" s="101">
        <v>44713</v>
      </c>
      <c r="CD3" s="101">
        <v>44743</v>
      </c>
      <c r="CE3" s="101">
        <v>44774</v>
      </c>
      <c r="CF3" s="101">
        <v>44805</v>
      </c>
      <c r="CG3" s="101">
        <v>44835</v>
      </c>
      <c r="CH3" s="101">
        <v>44866</v>
      </c>
      <c r="CI3" s="101">
        <v>44896</v>
      </c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</row>
    <row r="4" spans="1:111" s="6" customFormat="1" ht="12">
      <c r="A4" s="8"/>
      <c r="B4" s="57"/>
      <c r="C4" s="167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10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</row>
    <row r="5" spans="1:111" s="9" customFormat="1" ht="12">
      <c r="A5" s="4"/>
      <c r="B5" s="58"/>
      <c r="C5" s="168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1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</row>
    <row r="6" spans="1:111" s="9" customFormat="1" ht="15.75">
      <c r="A6" s="8"/>
      <c r="B6" s="65" t="s">
        <v>6</v>
      </c>
      <c r="C6" s="169"/>
      <c r="D6" s="69">
        <f aca="true" t="shared" si="0" ref="D6:AA6">SUM(D7:D9)</f>
        <v>0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>SUM(R7:R9)</f>
        <v>4800</v>
      </c>
      <c r="S6" s="69">
        <f>SUM(S7:S9)</f>
        <v>4560</v>
      </c>
      <c r="T6" s="69">
        <f>SUM(T7:T9)</f>
        <v>12853</v>
      </c>
      <c r="U6" s="69">
        <f>SUM(U7:U9)</f>
        <v>17071.218333333334</v>
      </c>
      <c r="V6" s="69">
        <f>SUM(V7:V9)</f>
        <v>19636.060056428574</v>
      </c>
      <c r="W6" s="69">
        <f t="shared" si="0"/>
        <v>19767.902173950308</v>
      </c>
      <c r="X6" s="69">
        <f t="shared" si="0"/>
        <v>19944.401300503436</v>
      </c>
      <c r="Y6" s="69">
        <f t="shared" si="0"/>
        <v>20122.476312115075</v>
      </c>
      <c r="Z6" s="69">
        <f t="shared" si="0"/>
        <v>20302.141279187526</v>
      </c>
      <c r="AA6" s="69">
        <f t="shared" si="0"/>
        <v>20483.410397751704</v>
      </c>
      <c r="AB6" s="69">
        <f aca="true" t="shared" si="1" ref="AB6:CI6">SUM(AB7:AB9)</f>
        <v>20651.179282914243</v>
      </c>
      <c r="AC6" s="69">
        <f t="shared" si="1"/>
        <v>20835.564812225974</v>
      </c>
      <c r="AD6" s="69">
        <f t="shared" si="1"/>
        <v>21021.596640906566</v>
      </c>
      <c r="AE6" s="69">
        <f t="shared" si="1"/>
        <v>21209.28946805752</v>
      </c>
      <c r="AF6" s="69">
        <f t="shared" si="1"/>
        <v>21398.658124022317</v>
      </c>
      <c r="AG6" s="69">
        <f t="shared" si="1"/>
        <v>21589.717571558234</v>
      </c>
      <c r="AH6" s="69">
        <f t="shared" si="1"/>
        <v>21782.482907018573</v>
      </c>
      <c r="AI6" s="69">
        <f t="shared" si="1"/>
        <v>21976.969361545525</v>
      </c>
      <c r="AJ6" s="69">
        <f t="shared" si="1"/>
        <v>22173.19230227361</v>
      </c>
      <c r="AK6" s="69">
        <f t="shared" si="1"/>
        <v>22371.167233543914</v>
      </c>
      <c r="AL6" s="69">
        <f t="shared" si="1"/>
        <v>22570.909798129123</v>
      </c>
      <c r="AM6" s="69">
        <f t="shared" si="1"/>
        <v>22772.43577846956</v>
      </c>
      <c r="AN6" s="69">
        <f t="shared" si="1"/>
        <v>22975.76109792018</v>
      </c>
      <c r="AO6" s="69">
        <f t="shared" si="1"/>
        <v>23146.98522229278</v>
      </c>
      <c r="AP6" s="69">
        <f t="shared" si="1"/>
        <v>23319.485374068434</v>
      </c>
      <c r="AQ6" s="69">
        <f t="shared" si="1"/>
        <v>23260.076208948783</v>
      </c>
      <c r="AR6" s="69">
        <f t="shared" si="1"/>
        <v>23433.419157839286</v>
      </c>
      <c r="AS6" s="69">
        <f t="shared" si="1"/>
        <v>23608.053924420325</v>
      </c>
      <c r="AT6" s="69">
        <f t="shared" si="1"/>
        <v>23783.990135809458</v>
      </c>
      <c r="AU6" s="69">
        <f t="shared" si="1"/>
        <v>23961.237490869178</v>
      </c>
      <c r="AV6" s="69">
        <f t="shared" si="1"/>
        <v>24139.805760741605</v>
      </c>
      <c r="AW6" s="69">
        <f t="shared" si="1"/>
        <v>24319.704789387135</v>
      </c>
      <c r="AX6" s="69">
        <f t="shared" si="1"/>
        <v>24500.94449412709</v>
      </c>
      <c r="AY6" s="69">
        <f t="shared" si="1"/>
        <v>24485.57306823613</v>
      </c>
      <c r="AZ6" s="69">
        <f t="shared" si="1"/>
        <v>24470.211286084985</v>
      </c>
      <c r="BA6" s="69">
        <f t="shared" si="1"/>
        <v>24454.85914162336</v>
      </c>
      <c r="BB6" s="69">
        <f t="shared" si="1"/>
        <v>24439.516628804748</v>
      </c>
      <c r="BC6" s="69">
        <f t="shared" si="1"/>
        <v>24424.183741586436</v>
      </c>
      <c r="BD6" s="69">
        <f t="shared" si="1"/>
        <v>24408.86047392951</v>
      </c>
      <c r="BE6" s="69">
        <f t="shared" si="1"/>
        <v>24393.546819798845</v>
      </c>
      <c r="BF6" s="69">
        <f t="shared" si="1"/>
        <v>24378.24277316309</v>
      </c>
      <c r="BG6" s="69">
        <f t="shared" si="1"/>
        <v>24362.94832799468</v>
      </c>
      <c r="BH6" s="69">
        <f t="shared" si="1"/>
        <v>24347.66347826986</v>
      </c>
      <c r="BI6" s="69">
        <f t="shared" si="1"/>
        <v>24332.38821796861</v>
      </c>
      <c r="BJ6" s="69">
        <f t="shared" si="1"/>
        <v>24317.12254107472</v>
      </c>
      <c r="BK6" s="69">
        <f t="shared" si="1"/>
        <v>24301.86644157574</v>
      </c>
      <c r="BL6" s="69">
        <f t="shared" si="1"/>
        <v>24286.61991346299</v>
      </c>
      <c r="BM6" s="69">
        <f t="shared" si="1"/>
        <v>24271.382950731568</v>
      </c>
      <c r="BN6" s="69">
        <f t="shared" si="1"/>
        <v>24256.15554738034</v>
      </c>
      <c r="BO6" s="69">
        <f t="shared" si="1"/>
        <v>24240.937697411922</v>
      </c>
      <c r="BP6" s="69">
        <f t="shared" si="1"/>
        <v>24225.729394832706</v>
      </c>
      <c r="BQ6" s="69">
        <f t="shared" si="1"/>
        <v>24210.530633652856</v>
      </c>
      <c r="BR6" s="69">
        <f t="shared" si="1"/>
        <v>24195.341407886266</v>
      </c>
      <c r="BS6" s="69">
        <f t="shared" si="1"/>
        <v>24180.161711550605</v>
      </c>
      <c r="BT6" s="69">
        <f t="shared" si="1"/>
        <v>24164.991538667287</v>
      </c>
      <c r="BU6" s="69">
        <f t="shared" si="1"/>
        <v>24149.830883261482</v>
      </c>
      <c r="BV6" s="69">
        <f t="shared" si="1"/>
        <v>24134.679739362105</v>
      </c>
      <c r="BW6" s="69">
        <f t="shared" si="1"/>
        <v>24119.538101001814</v>
      </c>
      <c r="BX6" s="69">
        <f t="shared" si="1"/>
        <v>24104.405962217024</v>
      </c>
      <c r="BY6" s="69">
        <f t="shared" si="1"/>
        <v>24089.283317047866</v>
      </c>
      <c r="BZ6" s="69">
        <f t="shared" si="1"/>
        <v>24074.17015953824</v>
      </c>
      <c r="CA6" s="69">
        <f t="shared" si="1"/>
        <v>24059.06648373577</v>
      </c>
      <c r="CB6" s="69">
        <f t="shared" si="1"/>
        <v>24043.972283691804</v>
      </c>
      <c r="CC6" s="69">
        <f t="shared" si="1"/>
        <v>24028.887553461438</v>
      </c>
      <c r="CD6" s="69">
        <f t="shared" si="1"/>
        <v>24013.812287103494</v>
      </c>
      <c r="CE6" s="69">
        <f t="shared" si="1"/>
        <v>23998.746478680514</v>
      </c>
      <c r="CF6" s="69">
        <f t="shared" si="1"/>
        <v>23983.69012225877</v>
      </c>
      <c r="CG6" s="69">
        <f t="shared" si="1"/>
        <v>23968.64321190826</v>
      </c>
      <c r="CH6" s="69">
        <f t="shared" si="1"/>
        <v>23953.60574170269</v>
      </c>
      <c r="CI6" s="69">
        <f t="shared" si="1"/>
        <v>23938.577705719505</v>
      </c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</row>
    <row r="7" spans="1:111" s="9" customFormat="1" ht="12">
      <c r="A7" s="8"/>
      <c r="B7" s="10" t="s">
        <v>7</v>
      </c>
      <c r="C7" s="83"/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0">
        <v>0</v>
      </c>
      <c r="AE7" s="160">
        <v>0</v>
      </c>
      <c r="AF7" s="160">
        <v>0</v>
      </c>
      <c r="AG7" s="160">
        <v>0</v>
      </c>
      <c r="AH7" s="160">
        <v>0</v>
      </c>
      <c r="AI7" s="160">
        <v>0</v>
      </c>
      <c r="AJ7" s="160">
        <v>0</v>
      </c>
      <c r="AK7" s="160">
        <v>0</v>
      </c>
      <c r="AL7" s="160">
        <v>0</v>
      </c>
      <c r="AM7" s="160">
        <v>0</v>
      </c>
      <c r="AN7" s="160">
        <v>0</v>
      </c>
      <c r="AO7" s="160">
        <v>0</v>
      </c>
      <c r="AP7" s="160">
        <v>0</v>
      </c>
      <c r="AQ7" s="160">
        <v>0</v>
      </c>
      <c r="AR7" s="160">
        <v>0</v>
      </c>
      <c r="AS7" s="160">
        <v>0</v>
      </c>
      <c r="AT7" s="160">
        <v>0</v>
      </c>
      <c r="AU7" s="160">
        <v>0</v>
      </c>
      <c r="AV7" s="160">
        <v>0</v>
      </c>
      <c r="AW7" s="160">
        <v>0</v>
      </c>
      <c r="AX7" s="160">
        <v>0</v>
      </c>
      <c r="AY7" s="160">
        <v>0</v>
      </c>
      <c r="AZ7" s="160">
        <v>0</v>
      </c>
      <c r="BA7" s="160">
        <v>0</v>
      </c>
      <c r="BB7" s="160">
        <v>0</v>
      </c>
      <c r="BC7" s="160">
        <v>0</v>
      </c>
      <c r="BD7" s="160">
        <v>0</v>
      </c>
      <c r="BE7" s="160">
        <v>0</v>
      </c>
      <c r="BF7" s="160">
        <v>0</v>
      </c>
      <c r="BG7" s="160">
        <v>0</v>
      </c>
      <c r="BH7" s="160">
        <v>0</v>
      </c>
      <c r="BI7" s="160">
        <v>0</v>
      </c>
      <c r="BJ7" s="160">
        <v>0</v>
      </c>
      <c r="BK7" s="160">
        <v>0</v>
      </c>
      <c r="BL7" s="160">
        <v>0</v>
      </c>
      <c r="BM7" s="160">
        <v>0</v>
      </c>
      <c r="BN7" s="160">
        <v>0</v>
      </c>
      <c r="BO7" s="160">
        <v>0</v>
      </c>
      <c r="BP7" s="160">
        <v>0</v>
      </c>
      <c r="BQ7" s="160">
        <v>0</v>
      </c>
      <c r="BR7" s="160">
        <v>0</v>
      </c>
      <c r="BS7" s="160">
        <v>0</v>
      </c>
      <c r="BT7" s="160">
        <v>0</v>
      </c>
      <c r="BU7" s="160">
        <v>0</v>
      </c>
      <c r="BV7" s="160">
        <v>0</v>
      </c>
      <c r="BW7" s="160">
        <v>0</v>
      </c>
      <c r="BX7" s="160">
        <v>0</v>
      </c>
      <c r="BY7" s="160">
        <v>0</v>
      </c>
      <c r="BZ7" s="160">
        <v>0</v>
      </c>
      <c r="CA7" s="160">
        <v>0</v>
      </c>
      <c r="CB7" s="160">
        <v>0</v>
      </c>
      <c r="CC7" s="160">
        <v>0</v>
      </c>
      <c r="CD7" s="160">
        <v>0</v>
      </c>
      <c r="CE7" s="160">
        <v>0</v>
      </c>
      <c r="CF7" s="160">
        <v>0</v>
      </c>
      <c r="CG7" s="160">
        <v>0</v>
      </c>
      <c r="CH7" s="160">
        <v>0</v>
      </c>
      <c r="CI7" s="160">
        <v>0</v>
      </c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</row>
    <row r="8" spans="1:111" s="82" customFormat="1" ht="12">
      <c r="A8" s="78"/>
      <c r="B8" s="79" t="s">
        <v>8</v>
      </c>
      <c r="C8" s="83"/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59">
        <v>4800</v>
      </c>
      <c r="S8" s="159">
        <f>R8-R10</f>
        <v>4560</v>
      </c>
      <c r="T8" s="159">
        <f>S8-S10</f>
        <v>4332</v>
      </c>
      <c r="U8" s="159">
        <f aca="true" t="shared" si="2" ref="U8:AE8">T8*1.02-T10/30</f>
        <v>4397.218333333333</v>
      </c>
      <c r="V8" s="159">
        <f t="shared" si="2"/>
        <v>4433.949045</v>
      </c>
      <c r="W8" s="159">
        <f t="shared" si="2"/>
        <v>4463.719845730715</v>
      </c>
      <c r="X8" s="159">
        <f t="shared" si="2"/>
        <v>4503.574487210453</v>
      </c>
      <c r="Y8" s="159">
        <f t="shared" si="2"/>
        <v>4543.784973703404</v>
      </c>
      <c r="Z8" s="159">
        <f t="shared" si="2"/>
        <v>4584.354482397184</v>
      </c>
      <c r="AA8" s="159">
        <f t="shared" si="2"/>
        <v>4625.286218847159</v>
      </c>
      <c r="AB8" s="159">
        <f t="shared" si="2"/>
        <v>4663.169515496765</v>
      </c>
      <c r="AC8" s="159">
        <f t="shared" si="2"/>
        <v>4704.804957599414</v>
      </c>
      <c r="AD8" s="159">
        <f t="shared" si="2"/>
        <v>4746.812144720838</v>
      </c>
      <c r="AE8" s="159">
        <f t="shared" si="2"/>
        <v>4789.194396012988</v>
      </c>
      <c r="AF8" s="159">
        <f aca="true" t="shared" si="3" ref="AF8:AX8">AE8*1.02-AE10/30</f>
        <v>4831.955060263104</v>
      </c>
      <c r="AG8" s="159">
        <f t="shared" si="3"/>
        <v>4875.09751615831</v>
      </c>
      <c r="AH8" s="159">
        <f t="shared" si="3"/>
        <v>4918.625172552581</v>
      </c>
      <c r="AI8" s="159">
        <f t="shared" si="3"/>
        <v>4962.541468736086</v>
      </c>
      <c r="AJ8" s="159">
        <f t="shared" si="3"/>
        <v>5006.849874706944</v>
      </c>
      <c r="AK8" s="159">
        <f t="shared" si="3"/>
        <v>5051.553891445399</v>
      </c>
      <c r="AL8" s="159">
        <f t="shared" si="3"/>
        <v>5096.657051190447</v>
      </c>
      <c r="AM8" s="159">
        <f t="shared" si="3"/>
        <v>5142.162917718933</v>
      </c>
      <c r="AN8" s="159">
        <f t="shared" si="3"/>
        <v>5188.075086627138</v>
      </c>
      <c r="AO8" s="159">
        <f t="shared" si="3"/>
        <v>5226.73859858224</v>
      </c>
      <c r="AP8" s="159">
        <f t="shared" si="3"/>
        <v>5265.690245757389</v>
      </c>
      <c r="AQ8" s="159">
        <f>AP8*1.01-AP10/30</f>
        <v>5252.275272988435</v>
      </c>
      <c r="AR8" s="159">
        <f t="shared" si="3"/>
        <v>5291.417229189516</v>
      </c>
      <c r="AS8" s="159">
        <f t="shared" si="3"/>
        <v>5330.850886159428</v>
      </c>
      <c r="AT8" s="159">
        <f t="shared" si="3"/>
        <v>5370.578417763426</v>
      </c>
      <c r="AU8" s="159">
        <f t="shared" si="3"/>
        <v>5410.6020140672335</v>
      </c>
      <c r="AV8" s="159">
        <f t="shared" si="3"/>
        <v>5450.923881457782</v>
      </c>
      <c r="AW8" s="159">
        <f t="shared" si="3"/>
        <v>5491.546242764836</v>
      </c>
      <c r="AX8" s="159">
        <f t="shared" si="3"/>
        <v>5532.471337383537</v>
      </c>
      <c r="AY8" s="159">
        <f>AX8-AX10/600</f>
        <v>5529.000370246868</v>
      </c>
      <c r="AZ8" s="159">
        <f aca="true" t="shared" si="4" ref="AZ8:CI8">AY8-AY10/600</f>
        <v>5525.531580728868</v>
      </c>
      <c r="BA8" s="159">
        <f t="shared" si="4"/>
        <v>5522.06496746334</v>
      </c>
      <c r="BB8" s="159">
        <f t="shared" si="4"/>
        <v>5518.6005290849425</v>
      </c>
      <c r="BC8" s="159">
        <f t="shared" si="4"/>
        <v>5515.138264229196</v>
      </c>
      <c r="BD8" s="159">
        <f t="shared" si="4"/>
        <v>5511.6781715324705</v>
      </c>
      <c r="BE8" s="159">
        <f t="shared" si="4"/>
        <v>5508.220249631997</v>
      </c>
      <c r="BF8" s="159">
        <f t="shared" si="4"/>
        <v>5504.764497165858</v>
      </c>
      <c r="BG8" s="159">
        <f t="shared" si="4"/>
        <v>5501.310912772993</v>
      </c>
      <c r="BH8" s="159">
        <f t="shared" si="4"/>
        <v>5497.859495093194</v>
      </c>
      <c r="BI8" s="159">
        <f t="shared" si="4"/>
        <v>5494.410242767106</v>
      </c>
      <c r="BJ8" s="159">
        <f t="shared" si="4"/>
        <v>5490.963154436227</v>
      </c>
      <c r="BK8" s="159">
        <f t="shared" si="4"/>
        <v>5487.518228742909</v>
      </c>
      <c r="BL8" s="159">
        <f t="shared" si="4"/>
        <v>5484.075464330353</v>
      </c>
      <c r="BM8" s="159">
        <f t="shared" si="4"/>
        <v>5480.634859842612</v>
      </c>
      <c r="BN8" s="159">
        <f t="shared" si="4"/>
        <v>5477.196413924592</v>
      </c>
      <c r="BO8" s="159">
        <f t="shared" si="4"/>
        <v>5473.760125222047</v>
      </c>
      <c r="BP8" s="159">
        <f t="shared" si="4"/>
        <v>5470.325992381579</v>
      </c>
      <c r="BQ8" s="159">
        <f t="shared" si="4"/>
        <v>5466.894014050645</v>
      </c>
      <c r="BR8" s="159">
        <f t="shared" si="4"/>
        <v>5463.464188877544</v>
      </c>
      <c r="BS8" s="159">
        <f t="shared" si="4"/>
        <v>5460.036515511427</v>
      </c>
      <c r="BT8" s="159">
        <f t="shared" si="4"/>
        <v>5456.610992602291</v>
      </c>
      <c r="BU8" s="159">
        <f t="shared" si="4"/>
        <v>5453.18761880098</v>
      </c>
      <c r="BV8" s="159">
        <f t="shared" si="4"/>
        <v>5449.766392759185</v>
      </c>
      <c r="BW8" s="159">
        <f t="shared" si="4"/>
        <v>5446.347313129442</v>
      </c>
      <c r="BX8" s="159">
        <f t="shared" si="4"/>
        <v>5442.930378565134</v>
      </c>
      <c r="BY8" s="159">
        <f t="shared" si="4"/>
        <v>5439.515587720486</v>
      </c>
      <c r="BZ8" s="159">
        <f t="shared" si="4"/>
        <v>5436.102939250571</v>
      </c>
      <c r="CA8" s="159">
        <f t="shared" si="4"/>
        <v>5432.692431811302</v>
      </c>
      <c r="CB8" s="159">
        <f t="shared" si="4"/>
        <v>5429.2840640594395</v>
      </c>
      <c r="CC8" s="159">
        <f t="shared" si="4"/>
        <v>5425.877834652583</v>
      </c>
      <c r="CD8" s="159">
        <f t="shared" si="4"/>
        <v>5422.473742249176</v>
      </c>
      <c r="CE8" s="159">
        <f t="shared" si="4"/>
        <v>5419.071785508503</v>
      </c>
      <c r="CF8" s="159">
        <f t="shared" si="4"/>
        <v>5415.67196309069</v>
      </c>
      <c r="CG8" s="159">
        <f t="shared" si="4"/>
        <v>5412.274273656703</v>
      </c>
      <c r="CH8" s="159">
        <f t="shared" si="4"/>
        <v>5408.87871586835</v>
      </c>
      <c r="CI8" s="159">
        <f t="shared" si="4"/>
        <v>5405.485288388275</v>
      </c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</row>
    <row r="9" spans="1:111" s="82" customFormat="1" ht="12">
      <c r="A9" s="78"/>
      <c r="B9" s="79" t="s">
        <v>9</v>
      </c>
      <c r="C9" s="83"/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59">
        <v>0</v>
      </c>
      <c r="S9" s="159">
        <v>0</v>
      </c>
      <c r="T9" s="159">
        <v>8521</v>
      </c>
      <c r="U9" s="159">
        <v>12674</v>
      </c>
      <c r="V9" s="159">
        <f aca="true" t="shared" si="5" ref="V9:BB9">V8/7*8*3</f>
        <v>15202.111011428573</v>
      </c>
      <c r="W9" s="159">
        <f t="shared" si="5"/>
        <v>15304.182328219595</v>
      </c>
      <c r="X9" s="159">
        <f t="shared" si="5"/>
        <v>15440.82681329298</v>
      </c>
      <c r="Y9" s="159">
        <f t="shared" si="5"/>
        <v>15578.69133841167</v>
      </c>
      <c r="Z9" s="159">
        <f t="shared" si="5"/>
        <v>15717.786796790344</v>
      </c>
      <c r="AA9" s="159">
        <f t="shared" si="5"/>
        <v>15858.124178904545</v>
      </c>
      <c r="AB9" s="159">
        <f t="shared" si="5"/>
        <v>15988.00976741748</v>
      </c>
      <c r="AC9" s="159">
        <f t="shared" si="5"/>
        <v>16130.759854626562</v>
      </c>
      <c r="AD9" s="159">
        <f t="shared" si="5"/>
        <v>16274.78449618573</v>
      </c>
      <c r="AE9" s="159">
        <f t="shared" si="5"/>
        <v>16420.095072044533</v>
      </c>
      <c r="AF9" s="159">
        <f t="shared" si="5"/>
        <v>16566.703063759214</v>
      </c>
      <c r="AG9" s="159">
        <f t="shared" si="5"/>
        <v>16714.620055399922</v>
      </c>
      <c r="AH9" s="159">
        <f t="shared" si="5"/>
        <v>16863.857734465993</v>
      </c>
      <c r="AI9" s="159">
        <f t="shared" si="5"/>
        <v>17014.42789280944</v>
      </c>
      <c r="AJ9" s="159">
        <f t="shared" si="5"/>
        <v>17166.342427566666</v>
      </c>
      <c r="AK9" s="159">
        <f t="shared" si="5"/>
        <v>17319.613342098513</v>
      </c>
      <c r="AL9" s="159">
        <f t="shared" si="5"/>
        <v>17474.252746938677</v>
      </c>
      <c r="AM9" s="159">
        <f t="shared" si="5"/>
        <v>17630.27286075063</v>
      </c>
      <c r="AN9" s="159">
        <f t="shared" si="5"/>
        <v>17787.686011293044</v>
      </c>
      <c r="AO9" s="159">
        <f t="shared" si="5"/>
        <v>17920.24662371054</v>
      </c>
      <c r="AP9" s="159">
        <f t="shared" si="5"/>
        <v>18053.795128311045</v>
      </c>
      <c r="AQ9" s="159">
        <f t="shared" si="5"/>
        <v>18007.80093596035</v>
      </c>
      <c r="AR9" s="159">
        <f t="shared" si="5"/>
        <v>18142.00192864977</v>
      </c>
      <c r="AS9" s="159">
        <f t="shared" si="5"/>
        <v>18277.203038260897</v>
      </c>
      <c r="AT9" s="159">
        <f t="shared" si="5"/>
        <v>18413.41171804603</v>
      </c>
      <c r="AU9" s="159">
        <f t="shared" si="5"/>
        <v>18550.635476801945</v>
      </c>
      <c r="AV9" s="159">
        <f t="shared" si="5"/>
        <v>18688.881879283825</v>
      </c>
      <c r="AW9" s="159">
        <f t="shared" si="5"/>
        <v>18828.158546622297</v>
      </c>
      <c r="AX9" s="159">
        <f t="shared" si="5"/>
        <v>18968.473156743552</v>
      </c>
      <c r="AY9" s="159">
        <f t="shared" si="5"/>
        <v>18956.572697989264</v>
      </c>
      <c r="AZ9" s="159">
        <f t="shared" si="5"/>
        <v>18944.679705356117</v>
      </c>
      <c r="BA9" s="159">
        <f t="shared" si="5"/>
        <v>18932.794174160023</v>
      </c>
      <c r="BB9" s="159">
        <f t="shared" si="5"/>
        <v>18920.916099719805</v>
      </c>
      <c r="BC9" s="159">
        <f aca="true" t="shared" si="6" ref="BC9:CH9">BC8/7*8*3</f>
        <v>18909.045477357242</v>
      </c>
      <c r="BD9" s="159">
        <f t="shared" si="6"/>
        <v>18897.182302397043</v>
      </c>
      <c r="BE9" s="159">
        <f t="shared" si="6"/>
        <v>18885.326570166846</v>
      </c>
      <c r="BF9" s="159">
        <f t="shared" si="6"/>
        <v>18873.47827599723</v>
      </c>
      <c r="BG9" s="159">
        <f t="shared" si="6"/>
        <v>18861.63741522169</v>
      </c>
      <c r="BH9" s="159">
        <f t="shared" si="6"/>
        <v>18849.803983176665</v>
      </c>
      <c r="BI9" s="159">
        <f t="shared" si="6"/>
        <v>18837.977975201506</v>
      </c>
      <c r="BJ9" s="159">
        <f t="shared" si="6"/>
        <v>18826.159386638494</v>
      </c>
      <c r="BK9" s="159">
        <f t="shared" si="6"/>
        <v>18814.348212832832</v>
      </c>
      <c r="BL9" s="159">
        <f t="shared" si="6"/>
        <v>18802.544449132638</v>
      </c>
      <c r="BM9" s="159">
        <f t="shared" si="6"/>
        <v>18790.748090888956</v>
      </c>
      <c r="BN9" s="159">
        <f t="shared" si="6"/>
        <v>18778.959133455744</v>
      </c>
      <c r="BO9" s="159">
        <f t="shared" si="6"/>
        <v>18767.177572189874</v>
      </c>
      <c r="BP9" s="159">
        <f t="shared" si="6"/>
        <v>18755.403402451127</v>
      </c>
      <c r="BQ9" s="159">
        <f t="shared" si="6"/>
        <v>18743.63661960221</v>
      </c>
      <c r="BR9" s="159">
        <f t="shared" si="6"/>
        <v>18731.877219008722</v>
      </c>
      <c r="BS9" s="159">
        <f t="shared" si="6"/>
        <v>18720.12519603918</v>
      </c>
      <c r="BT9" s="159">
        <f t="shared" si="6"/>
        <v>18708.380546064996</v>
      </c>
      <c r="BU9" s="159">
        <f t="shared" si="6"/>
        <v>18696.6432644605</v>
      </c>
      <c r="BV9" s="159">
        <f t="shared" si="6"/>
        <v>18684.91334660292</v>
      </c>
      <c r="BW9" s="159">
        <f t="shared" si="6"/>
        <v>18673.190787872372</v>
      </c>
      <c r="BX9" s="159">
        <f t="shared" si="6"/>
        <v>18661.47558365189</v>
      </c>
      <c r="BY9" s="159">
        <f t="shared" si="6"/>
        <v>18649.76772932738</v>
      </c>
      <c r="BZ9" s="159">
        <f t="shared" si="6"/>
        <v>18638.06722028767</v>
      </c>
      <c r="CA9" s="159">
        <f t="shared" si="6"/>
        <v>18626.374051924467</v>
      </c>
      <c r="CB9" s="159">
        <f t="shared" si="6"/>
        <v>18614.688219632364</v>
      </c>
      <c r="CC9" s="159">
        <f t="shared" si="6"/>
        <v>18603.009718808855</v>
      </c>
      <c r="CD9" s="159">
        <f t="shared" si="6"/>
        <v>18591.33854485432</v>
      </c>
      <c r="CE9" s="159">
        <f t="shared" si="6"/>
        <v>18579.67469317201</v>
      </c>
      <c r="CF9" s="159">
        <f t="shared" si="6"/>
        <v>18568.01815916808</v>
      </c>
      <c r="CG9" s="159">
        <f t="shared" si="6"/>
        <v>18556.368938251555</v>
      </c>
      <c r="CH9" s="159">
        <f t="shared" si="6"/>
        <v>18544.72702583434</v>
      </c>
      <c r="CI9" s="159">
        <f>CI8/7*8*3</f>
        <v>18533.09241733123</v>
      </c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</row>
    <row r="10" spans="1:111" s="162" customFormat="1" ht="12">
      <c r="A10" s="161"/>
      <c r="B10" s="80" t="s">
        <v>104</v>
      </c>
      <c r="C10" s="83"/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81">
        <f>R6*0.05</f>
        <v>240</v>
      </c>
      <c r="S10" s="81">
        <f>S6*0.05</f>
        <v>228</v>
      </c>
      <c r="T10" s="81">
        <f>T6*0.05</f>
        <v>642.6500000000001</v>
      </c>
      <c r="U10" s="81">
        <f>U6*0.09</f>
        <v>1536.40965</v>
      </c>
      <c r="V10" s="81">
        <f>V6*0.09</f>
        <v>1767.2454050785716</v>
      </c>
      <c r="W10" s="81">
        <f>W6*0.075</f>
        <v>1482.592663046273</v>
      </c>
      <c r="X10" s="81">
        <f>X6*0.075</f>
        <v>1495.8300975377576</v>
      </c>
      <c r="Y10" s="81">
        <f>Y6*0.075</f>
        <v>1509.1857234086306</v>
      </c>
      <c r="Z10" s="81">
        <f>Z6*0.075</f>
        <v>1522.6605959390645</v>
      </c>
      <c r="AA10" s="81">
        <f>AA6*0.08</f>
        <v>1638.6728318201365</v>
      </c>
      <c r="AB10" s="81">
        <f aca="true" t="shared" si="7" ref="AB10:AM10">AB6*0.075</f>
        <v>1548.8384462185682</v>
      </c>
      <c r="AC10" s="81">
        <f t="shared" si="7"/>
        <v>1562.667360916948</v>
      </c>
      <c r="AD10" s="81">
        <f t="shared" si="7"/>
        <v>1576.6197480679923</v>
      </c>
      <c r="AE10" s="81">
        <f t="shared" si="7"/>
        <v>1590.696710104314</v>
      </c>
      <c r="AF10" s="81">
        <f t="shared" si="7"/>
        <v>1604.8993593016737</v>
      </c>
      <c r="AG10" s="81">
        <f t="shared" si="7"/>
        <v>1619.2288178668675</v>
      </c>
      <c r="AH10" s="81">
        <f t="shared" si="7"/>
        <v>1633.686218026393</v>
      </c>
      <c r="AI10" s="81">
        <f t="shared" si="7"/>
        <v>1648.2727021159144</v>
      </c>
      <c r="AJ10" s="81">
        <f t="shared" si="7"/>
        <v>1662.9894226705205</v>
      </c>
      <c r="AK10" s="81">
        <f t="shared" si="7"/>
        <v>1677.8375425157935</v>
      </c>
      <c r="AL10" s="81">
        <f t="shared" si="7"/>
        <v>1692.8182348596843</v>
      </c>
      <c r="AM10" s="81">
        <f t="shared" si="7"/>
        <v>1707.932683385217</v>
      </c>
      <c r="AN10" s="81">
        <f>AN6*0.085</f>
        <v>1952.9396933232156</v>
      </c>
      <c r="AO10" s="81">
        <f aca="true" t="shared" si="8" ref="AO10:CI10">AO6*0.085</f>
        <v>1967.4937438948864</v>
      </c>
      <c r="AP10" s="81">
        <f t="shared" si="8"/>
        <v>1982.156256795817</v>
      </c>
      <c r="AQ10" s="81">
        <f t="shared" si="8"/>
        <v>1977.1064777606468</v>
      </c>
      <c r="AR10" s="81">
        <f t="shared" si="8"/>
        <v>1991.8406284163393</v>
      </c>
      <c r="AS10" s="81">
        <f t="shared" si="8"/>
        <v>2006.6845835757276</v>
      </c>
      <c r="AT10" s="81">
        <f t="shared" si="8"/>
        <v>2021.639161543804</v>
      </c>
      <c r="AU10" s="81">
        <f t="shared" si="8"/>
        <v>2036.7051867238804</v>
      </c>
      <c r="AV10" s="81">
        <f t="shared" si="8"/>
        <v>2051.8834896630365</v>
      </c>
      <c r="AW10" s="81">
        <f t="shared" si="8"/>
        <v>2067.1749070979067</v>
      </c>
      <c r="AX10" s="81">
        <f t="shared" si="8"/>
        <v>2082.5802820008025</v>
      </c>
      <c r="AY10" s="81">
        <f t="shared" si="8"/>
        <v>2081.2737108000715</v>
      </c>
      <c r="AZ10" s="81">
        <f t="shared" si="8"/>
        <v>2079.9679593172236</v>
      </c>
      <c r="BA10" s="81">
        <f t="shared" si="8"/>
        <v>2078.663027037986</v>
      </c>
      <c r="BB10" s="81">
        <f t="shared" si="8"/>
        <v>2077.3589134484037</v>
      </c>
      <c r="BC10" s="81">
        <f t="shared" si="8"/>
        <v>2076.055618034847</v>
      </c>
      <c r="BD10" s="81">
        <f t="shared" si="8"/>
        <v>2074.7531402840086</v>
      </c>
      <c r="BE10" s="81">
        <f t="shared" si="8"/>
        <v>2073.451479682902</v>
      </c>
      <c r="BF10" s="81">
        <f t="shared" si="8"/>
        <v>2072.1506357188628</v>
      </c>
      <c r="BG10" s="81">
        <f t="shared" si="8"/>
        <v>2070.850607879548</v>
      </c>
      <c r="BH10" s="81">
        <f t="shared" si="8"/>
        <v>2069.5513956529385</v>
      </c>
      <c r="BI10" s="81">
        <f t="shared" si="8"/>
        <v>2068.2529985273322</v>
      </c>
      <c r="BJ10" s="81">
        <f t="shared" si="8"/>
        <v>2066.9554159913514</v>
      </c>
      <c r="BK10" s="81">
        <f t="shared" si="8"/>
        <v>2065.658647533938</v>
      </c>
      <c r="BL10" s="81">
        <f t="shared" si="8"/>
        <v>2064.3626926443544</v>
      </c>
      <c r="BM10" s="81">
        <f t="shared" si="8"/>
        <v>2063.0675508121835</v>
      </c>
      <c r="BN10" s="81">
        <f t="shared" si="8"/>
        <v>2061.773221527329</v>
      </c>
      <c r="BO10" s="81">
        <f t="shared" si="8"/>
        <v>2060.4797042800137</v>
      </c>
      <c r="BP10" s="81">
        <f t="shared" si="8"/>
        <v>2059.18699856078</v>
      </c>
      <c r="BQ10" s="81">
        <f t="shared" si="8"/>
        <v>2057.895103860493</v>
      </c>
      <c r="BR10" s="81">
        <f t="shared" si="8"/>
        <v>2056.604019670333</v>
      </c>
      <c r="BS10" s="81">
        <f t="shared" si="8"/>
        <v>2055.3137454818016</v>
      </c>
      <c r="BT10" s="81">
        <f t="shared" si="8"/>
        <v>2054.0242807867194</v>
      </c>
      <c r="BU10" s="81">
        <f t="shared" si="8"/>
        <v>2052.735625077226</v>
      </c>
      <c r="BV10" s="81">
        <f t="shared" si="8"/>
        <v>2051.447777845779</v>
      </c>
      <c r="BW10" s="81">
        <f t="shared" si="8"/>
        <v>2050.1607385851544</v>
      </c>
      <c r="BX10" s="81">
        <f t="shared" si="8"/>
        <v>2048.8745067884474</v>
      </c>
      <c r="BY10" s="81">
        <f t="shared" si="8"/>
        <v>2047.5890819490687</v>
      </c>
      <c r="BZ10" s="81">
        <f t="shared" si="8"/>
        <v>2046.3044635607505</v>
      </c>
      <c r="CA10" s="81">
        <f t="shared" si="8"/>
        <v>2045.0206511175404</v>
      </c>
      <c r="CB10" s="81">
        <f t="shared" si="8"/>
        <v>2043.7376441138035</v>
      </c>
      <c r="CC10" s="81">
        <f t="shared" si="8"/>
        <v>2042.4554420442223</v>
      </c>
      <c r="CD10" s="81">
        <f t="shared" si="8"/>
        <v>2041.174044403797</v>
      </c>
      <c r="CE10" s="81">
        <f t="shared" si="8"/>
        <v>2039.8934506878438</v>
      </c>
      <c r="CF10" s="81">
        <f t="shared" si="8"/>
        <v>2038.6136603919956</v>
      </c>
      <c r="CG10" s="81">
        <f t="shared" si="8"/>
        <v>2037.3346730122023</v>
      </c>
      <c r="CH10" s="81">
        <f t="shared" si="8"/>
        <v>2036.0564880447287</v>
      </c>
      <c r="CI10" s="81">
        <f t="shared" si="8"/>
        <v>2034.779104986158</v>
      </c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</row>
    <row r="11" spans="1:111" s="88" customFormat="1" ht="15.75">
      <c r="A11" s="84"/>
      <c r="B11" s="85" t="s">
        <v>10</v>
      </c>
      <c r="C11" s="86">
        <f>SUM(D11:AA11)</f>
        <v>97577.30730996518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f>Q9-Q10</f>
        <v>0</v>
      </c>
      <c r="R11" s="87">
        <v>0</v>
      </c>
      <c r="S11" s="87">
        <v>0</v>
      </c>
      <c r="T11" s="87">
        <f aca="true" t="shared" si="9" ref="T11:AA11">T9-T10</f>
        <v>7878.35</v>
      </c>
      <c r="U11" s="87">
        <f t="shared" si="9"/>
        <v>11137.59035</v>
      </c>
      <c r="V11" s="87">
        <f>V9-V10</f>
        <v>13434.865606350002</v>
      </c>
      <c r="W11" s="87">
        <f>W9/1.2-W10</f>
        <v>11270.892610470057</v>
      </c>
      <c r="X11" s="87">
        <f>X9/1.2-X10</f>
        <v>11371.525580206395</v>
      </c>
      <c r="Y11" s="87">
        <f t="shared" si="9"/>
        <v>14069.50561500304</v>
      </c>
      <c r="Z11" s="87">
        <f t="shared" si="9"/>
        <v>14195.126200851279</v>
      </c>
      <c r="AA11" s="87">
        <f t="shared" si="9"/>
        <v>14219.451347084409</v>
      </c>
      <c r="AB11" s="87">
        <f aca="true" t="shared" si="10" ref="AB11:BG11">AB9-AB10</f>
        <v>14439.171321198912</v>
      </c>
      <c r="AC11" s="87">
        <f t="shared" si="10"/>
        <v>14568.092493709613</v>
      </c>
      <c r="AD11" s="87">
        <f t="shared" si="10"/>
        <v>14698.164748117737</v>
      </c>
      <c r="AE11" s="87">
        <f t="shared" si="10"/>
        <v>14829.398361940219</v>
      </c>
      <c r="AF11" s="87">
        <f t="shared" si="10"/>
        <v>14961.803704457541</v>
      </c>
      <c r="AG11" s="87">
        <f t="shared" si="10"/>
        <v>15095.391237533055</v>
      </c>
      <c r="AH11" s="87">
        <f t="shared" si="10"/>
        <v>15230.171516439601</v>
      </c>
      <c r="AI11" s="87">
        <f t="shared" si="10"/>
        <v>15366.155190693524</v>
      </c>
      <c r="AJ11" s="87">
        <f t="shared" si="10"/>
        <v>15503.353004896146</v>
      </c>
      <c r="AK11" s="87">
        <f t="shared" si="10"/>
        <v>15641.77579958272</v>
      </c>
      <c r="AL11" s="87">
        <f t="shared" si="10"/>
        <v>15781.434512078993</v>
      </c>
      <c r="AM11" s="87">
        <f t="shared" si="10"/>
        <v>15922.340177365411</v>
      </c>
      <c r="AN11" s="87">
        <f t="shared" si="10"/>
        <v>15834.746317969828</v>
      </c>
      <c r="AO11" s="87">
        <f t="shared" si="10"/>
        <v>15952.752879815653</v>
      </c>
      <c r="AP11" s="87">
        <f t="shared" si="10"/>
        <v>16071.638871515228</v>
      </c>
      <c r="AQ11" s="87">
        <f t="shared" si="10"/>
        <v>16030.694458199703</v>
      </c>
      <c r="AR11" s="87">
        <f t="shared" si="10"/>
        <v>16150.16130023343</v>
      </c>
      <c r="AS11" s="87">
        <f t="shared" si="10"/>
        <v>16270.51845468517</v>
      </c>
      <c r="AT11" s="87">
        <f t="shared" si="10"/>
        <v>16391.772556502227</v>
      </c>
      <c r="AU11" s="87">
        <f t="shared" si="10"/>
        <v>16513.930290078064</v>
      </c>
      <c r="AV11" s="87">
        <f t="shared" si="10"/>
        <v>16636.99838962079</v>
      </c>
      <c r="AW11" s="87">
        <f t="shared" si="10"/>
        <v>16760.98363952439</v>
      </c>
      <c r="AX11" s="87">
        <f t="shared" si="10"/>
        <v>16885.89287474275</v>
      </c>
      <c r="AY11" s="87">
        <f t="shared" si="10"/>
        <v>16875.29898718919</v>
      </c>
      <c r="AZ11" s="87">
        <f t="shared" si="10"/>
        <v>16864.711746038894</v>
      </c>
      <c r="BA11" s="87">
        <f t="shared" si="10"/>
        <v>16854.131147122036</v>
      </c>
      <c r="BB11" s="87">
        <f t="shared" si="10"/>
        <v>16843.557186271402</v>
      </c>
      <c r="BC11" s="87">
        <f t="shared" si="10"/>
        <v>16832.989859322395</v>
      </c>
      <c r="BD11" s="87">
        <f t="shared" si="10"/>
        <v>16822.429162113032</v>
      </c>
      <c r="BE11" s="87">
        <f t="shared" si="10"/>
        <v>16811.875090483943</v>
      </c>
      <c r="BF11" s="87">
        <f t="shared" si="10"/>
        <v>16801.327640278367</v>
      </c>
      <c r="BG11" s="87">
        <f t="shared" si="10"/>
        <v>16790.78680734214</v>
      </c>
      <c r="BH11" s="87">
        <f aca="true" t="shared" si="11" ref="BH11:CI11">BH9-BH10</f>
        <v>16780.252587523726</v>
      </c>
      <c r="BI11" s="87">
        <f t="shared" si="11"/>
        <v>16769.724976674173</v>
      </c>
      <c r="BJ11" s="87">
        <f t="shared" si="11"/>
        <v>16759.20397064714</v>
      </c>
      <c r="BK11" s="87">
        <f t="shared" si="11"/>
        <v>16748.689565298893</v>
      </c>
      <c r="BL11" s="87">
        <f t="shared" si="11"/>
        <v>16738.181756488284</v>
      </c>
      <c r="BM11" s="87">
        <f t="shared" si="11"/>
        <v>16727.680540076773</v>
      </c>
      <c r="BN11" s="87">
        <f t="shared" si="11"/>
        <v>16717.185911928416</v>
      </c>
      <c r="BO11" s="87">
        <f t="shared" si="11"/>
        <v>16706.69786790986</v>
      </c>
      <c r="BP11" s="87">
        <f t="shared" si="11"/>
        <v>16696.216403890347</v>
      </c>
      <c r="BQ11" s="87">
        <f t="shared" si="11"/>
        <v>16685.741515741716</v>
      </c>
      <c r="BR11" s="87">
        <f t="shared" si="11"/>
        <v>16675.27319933839</v>
      </c>
      <c r="BS11" s="87">
        <f t="shared" si="11"/>
        <v>16664.811450557376</v>
      </c>
      <c r="BT11" s="87">
        <f t="shared" si="11"/>
        <v>16654.35626527828</v>
      </c>
      <c r="BU11" s="87">
        <f t="shared" si="11"/>
        <v>16643.907639383277</v>
      </c>
      <c r="BV11" s="87">
        <f t="shared" si="11"/>
        <v>16633.46556875714</v>
      </c>
      <c r="BW11" s="87">
        <f t="shared" si="11"/>
        <v>16623.03004928722</v>
      </c>
      <c r="BX11" s="87">
        <f t="shared" si="11"/>
        <v>16612.60107686344</v>
      </c>
      <c r="BY11" s="87">
        <f t="shared" si="11"/>
        <v>16602.178647378314</v>
      </c>
      <c r="BZ11" s="87">
        <f t="shared" si="11"/>
        <v>16591.76275672692</v>
      </c>
      <c r="CA11" s="87">
        <f t="shared" si="11"/>
        <v>16581.353400806925</v>
      </c>
      <c r="CB11" s="87">
        <f t="shared" si="11"/>
        <v>16570.95057551856</v>
      </c>
      <c r="CC11" s="87">
        <f t="shared" si="11"/>
        <v>16560.554276764633</v>
      </c>
      <c r="CD11" s="87">
        <f t="shared" si="11"/>
        <v>16550.164500450523</v>
      </c>
      <c r="CE11" s="87">
        <f t="shared" si="11"/>
        <v>16539.78124248417</v>
      </c>
      <c r="CF11" s="87">
        <f t="shared" si="11"/>
        <v>16529.404498776086</v>
      </c>
      <c r="CG11" s="87">
        <f t="shared" si="11"/>
        <v>16519.034265239352</v>
      </c>
      <c r="CH11" s="87">
        <f t="shared" si="11"/>
        <v>16508.670537789614</v>
      </c>
      <c r="CI11" s="87">
        <f t="shared" si="11"/>
        <v>16498.31331234507</v>
      </c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</row>
    <row r="12" spans="1:111" s="88" customFormat="1" ht="15.75">
      <c r="A12" s="84"/>
      <c r="B12" s="85" t="s">
        <v>11</v>
      </c>
      <c r="C12" s="86">
        <f>SUM(D12:AA12)</f>
        <v>0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12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</row>
    <row r="13" spans="1:111" s="92" customFormat="1" ht="15.75">
      <c r="A13" s="89"/>
      <c r="B13" s="90" t="s">
        <v>12</v>
      </c>
      <c r="C13" s="86">
        <f>SUM(D13:AA13)</f>
        <v>273216.46046790254</v>
      </c>
      <c r="D13" s="180">
        <f aca="true" t="shared" si="12" ref="D13:P13">D11*2.2</f>
        <v>0</v>
      </c>
      <c r="E13" s="180">
        <f t="shared" si="12"/>
        <v>0</v>
      </c>
      <c r="F13" s="180">
        <f t="shared" si="12"/>
        <v>0</v>
      </c>
      <c r="G13" s="180">
        <f t="shared" si="12"/>
        <v>0</v>
      </c>
      <c r="H13" s="180">
        <f t="shared" si="12"/>
        <v>0</v>
      </c>
      <c r="I13" s="180">
        <f t="shared" si="12"/>
        <v>0</v>
      </c>
      <c r="J13" s="180">
        <f t="shared" si="12"/>
        <v>0</v>
      </c>
      <c r="K13" s="180">
        <f t="shared" si="12"/>
        <v>0</v>
      </c>
      <c r="L13" s="180">
        <f t="shared" si="12"/>
        <v>0</v>
      </c>
      <c r="M13" s="180">
        <f t="shared" si="12"/>
        <v>0</v>
      </c>
      <c r="N13" s="180">
        <f t="shared" si="12"/>
        <v>0</v>
      </c>
      <c r="O13" s="180">
        <f t="shared" si="12"/>
        <v>0</v>
      </c>
      <c r="P13" s="180">
        <f t="shared" si="12"/>
        <v>0</v>
      </c>
      <c r="Q13" s="180">
        <f>Q11*2.6</f>
        <v>0</v>
      </c>
      <c r="R13" s="180">
        <f>R11*2.6</f>
        <v>0</v>
      </c>
      <c r="S13" s="180">
        <f>S11*2.6</f>
        <v>0</v>
      </c>
      <c r="T13" s="180">
        <f>T11*2.8</f>
        <v>22059.38</v>
      </c>
      <c r="U13" s="180">
        <f aca="true" t="shared" si="13" ref="U13:CF13">U11*2.8</f>
        <v>31185.252979999997</v>
      </c>
      <c r="V13" s="180">
        <f t="shared" si="13"/>
        <v>37617.62369778</v>
      </c>
      <c r="W13" s="180">
        <f t="shared" si="13"/>
        <v>31558.499309316157</v>
      </c>
      <c r="X13" s="180">
        <f t="shared" si="13"/>
        <v>31840.271624577905</v>
      </c>
      <c r="Y13" s="180">
        <f t="shared" si="13"/>
        <v>39394.61572200851</v>
      </c>
      <c r="Z13" s="180">
        <f t="shared" si="13"/>
        <v>39746.353362383576</v>
      </c>
      <c r="AA13" s="180">
        <f t="shared" si="13"/>
        <v>39814.463771836345</v>
      </c>
      <c r="AB13" s="180">
        <f t="shared" si="13"/>
        <v>40429.67969935695</v>
      </c>
      <c r="AC13" s="180">
        <f t="shared" si="13"/>
        <v>40790.658982386914</v>
      </c>
      <c r="AD13" s="180">
        <f t="shared" si="13"/>
        <v>41154.861294729664</v>
      </c>
      <c r="AE13" s="180">
        <f t="shared" si="13"/>
        <v>41522.31541343261</v>
      </c>
      <c r="AF13" s="180">
        <f t="shared" si="13"/>
        <v>41893.05037248111</v>
      </c>
      <c r="AG13" s="180">
        <f t="shared" si="13"/>
        <v>42267.09546509255</v>
      </c>
      <c r="AH13" s="180">
        <f t="shared" si="13"/>
        <v>42644.48024603088</v>
      </c>
      <c r="AI13" s="180">
        <f t="shared" si="13"/>
        <v>43025.23453394186</v>
      </c>
      <c r="AJ13" s="180">
        <f t="shared" si="13"/>
        <v>43409.3884137092</v>
      </c>
      <c r="AK13" s="180">
        <f t="shared" si="13"/>
        <v>43796.972238831615</v>
      </c>
      <c r="AL13" s="180">
        <f t="shared" si="13"/>
        <v>44188.01663382118</v>
      </c>
      <c r="AM13" s="180">
        <f t="shared" si="13"/>
        <v>44582.552496623146</v>
      </c>
      <c r="AN13" s="180">
        <f t="shared" si="13"/>
        <v>44337.28969031551</v>
      </c>
      <c r="AO13" s="180">
        <f t="shared" si="13"/>
        <v>44667.70806348383</v>
      </c>
      <c r="AP13" s="180">
        <f t="shared" si="13"/>
        <v>45000.588840242635</v>
      </c>
      <c r="AQ13" s="180">
        <f t="shared" si="13"/>
        <v>44885.94448295917</v>
      </c>
      <c r="AR13" s="180">
        <f t="shared" si="13"/>
        <v>45220.451640653606</v>
      </c>
      <c r="AS13" s="180">
        <f t="shared" si="13"/>
        <v>45557.45167311848</v>
      </c>
      <c r="AT13" s="180">
        <f t="shared" si="13"/>
        <v>45896.96315820623</v>
      </c>
      <c r="AU13" s="180">
        <f t="shared" si="13"/>
        <v>46239.004812218576</v>
      </c>
      <c r="AV13" s="180">
        <f t="shared" si="13"/>
        <v>46583.595490938205</v>
      </c>
      <c r="AW13" s="180">
        <f t="shared" si="13"/>
        <v>46930.75419066829</v>
      </c>
      <c r="AX13" s="180">
        <f t="shared" si="13"/>
        <v>47280.5000492797</v>
      </c>
      <c r="AY13" s="180">
        <f t="shared" si="13"/>
        <v>47250.837164129734</v>
      </c>
      <c r="AZ13" s="180">
        <f t="shared" si="13"/>
        <v>47221.1928889089</v>
      </c>
      <c r="BA13" s="180">
        <f t="shared" si="13"/>
        <v>47191.5672119417</v>
      </c>
      <c r="BB13" s="180">
        <f t="shared" si="13"/>
        <v>47161.960121559925</v>
      </c>
      <c r="BC13" s="180">
        <f t="shared" si="13"/>
        <v>47132.3716061027</v>
      </c>
      <c r="BD13" s="180">
        <f t="shared" si="13"/>
        <v>47102.80165391649</v>
      </c>
      <c r="BE13" s="180">
        <f t="shared" si="13"/>
        <v>47073.250253355036</v>
      </c>
      <c r="BF13" s="180">
        <f t="shared" si="13"/>
        <v>47043.71739277942</v>
      </c>
      <c r="BG13" s="180">
        <f t="shared" si="13"/>
        <v>47014.20306055799</v>
      </c>
      <c r="BH13" s="180">
        <f t="shared" si="13"/>
        <v>46984.70724506643</v>
      </c>
      <c r="BI13" s="180">
        <f t="shared" si="13"/>
        <v>46955.22993468768</v>
      </c>
      <c r="BJ13" s="180">
        <f t="shared" si="13"/>
        <v>46925.77111781199</v>
      </c>
      <c r="BK13" s="180">
        <f t="shared" si="13"/>
        <v>46896.3307828369</v>
      </c>
      <c r="BL13" s="180">
        <f t="shared" si="13"/>
        <v>46866.908918167195</v>
      </c>
      <c r="BM13" s="180">
        <f t="shared" si="13"/>
        <v>46837.505512214964</v>
      </c>
      <c r="BN13" s="180">
        <f t="shared" si="13"/>
        <v>46808.12055339956</v>
      </c>
      <c r="BO13" s="180">
        <f t="shared" si="13"/>
        <v>46778.75403014761</v>
      </c>
      <c r="BP13" s="180">
        <f t="shared" si="13"/>
        <v>46749.405930892965</v>
      </c>
      <c r="BQ13" s="180">
        <f t="shared" si="13"/>
        <v>46720.0762440768</v>
      </c>
      <c r="BR13" s="180">
        <f t="shared" si="13"/>
        <v>46690.76495814749</v>
      </c>
      <c r="BS13" s="180">
        <f t="shared" si="13"/>
        <v>46661.47206156065</v>
      </c>
      <c r="BT13" s="180">
        <f t="shared" si="13"/>
        <v>46632.19754277918</v>
      </c>
      <c r="BU13" s="180">
        <f t="shared" si="13"/>
        <v>46602.94139027317</v>
      </c>
      <c r="BV13" s="180">
        <f t="shared" si="13"/>
        <v>46573.70359251999</v>
      </c>
      <c r="BW13" s="180">
        <f t="shared" si="13"/>
        <v>46544.48413800421</v>
      </c>
      <c r="BX13" s="180">
        <f t="shared" si="13"/>
        <v>46515.28301521763</v>
      </c>
      <c r="BY13" s="180">
        <f t="shared" si="13"/>
        <v>46486.10021265928</v>
      </c>
      <c r="BZ13" s="180">
        <f t="shared" si="13"/>
        <v>46456.93571883537</v>
      </c>
      <c r="CA13" s="180">
        <f t="shared" si="13"/>
        <v>46427.78952225939</v>
      </c>
      <c r="CB13" s="180">
        <f t="shared" si="13"/>
        <v>46398.661611451964</v>
      </c>
      <c r="CC13" s="180">
        <f t="shared" si="13"/>
        <v>46369.55197494097</v>
      </c>
      <c r="CD13" s="180">
        <f t="shared" si="13"/>
        <v>46340.46060126146</v>
      </c>
      <c r="CE13" s="180">
        <f t="shared" si="13"/>
        <v>46311.38747895567</v>
      </c>
      <c r="CF13" s="180">
        <f t="shared" si="13"/>
        <v>46282.33259657304</v>
      </c>
      <c r="CG13" s="180">
        <f>CG11*2.8</f>
        <v>46253.295942670185</v>
      </c>
      <c r="CH13" s="180">
        <f>CH11*2.8</f>
        <v>46224.27750581092</v>
      </c>
      <c r="CI13" s="180">
        <f>CI11*2.8</f>
        <v>46195.2772745662</v>
      </c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</row>
    <row r="14" spans="1:111" s="6" customFormat="1" ht="12.75">
      <c r="A14" s="8"/>
      <c r="B14" s="13" t="s">
        <v>13</v>
      </c>
      <c r="C14" s="64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1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</row>
    <row r="15" spans="1:111" s="6" customFormat="1" ht="12.75">
      <c r="A15" s="8"/>
      <c r="B15" s="56" t="s">
        <v>14</v>
      </c>
      <c r="C15" s="12">
        <f>SUM(D15:AA15)</f>
        <v>156123.69169594432</v>
      </c>
      <c r="D15" s="175">
        <f>D11*1.1</f>
        <v>0</v>
      </c>
      <c r="E15" s="175">
        <f aca="true" t="shared" si="14" ref="E15:P15">E11*1.1</f>
        <v>0</v>
      </c>
      <c r="F15" s="175">
        <f t="shared" si="14"/>
        <v>0</v>
      </c>
      <c r="G15" s="175">
        <f t="shared" si="14"/>
        <v>0</v>
      </c>
      <c r="H15" s="175">
        <f t="shared" si="14"/>
        <v>0</v>
      </c>
      <c r="I15" s="175">
        <f t="shared" si="14"/>
        <v>0</v>
      </c>
      <c r="J15" s="175">
        <f t="shared" si="14"/>
        <v>0</v>
      </c>
      <c r="K15" s="175">
        <f t="shared" si="14"/>
        <v>0</v>
      </c>
      <c r="L15" s="175">
        <f t="shared" si="14"/>
        <v>0</v>
      </c>
      <c r="M15" s="175">
        <f t="shared" si="14"/>
        <v>0</v>
      </c>
      <c r="N15" s="175">
        <f t="shared" si="14"/>
        <v>0</v>
      </c>
      <c r="O15" s="175">
        <f t="shared" si="14"/>
        <v>0</v>
      </c>
      <c r="P15" s="175">
        <f t="shared" si="14"/>
        <v>0</v>
      </c>
      <c r="Q15" s="175">
        <f>Q11*1.2</f>
        <v>0</v>
      </c>
      <c r="R15" s="175">
        <f>R11*1.2</f>
        <v>0</v>
      </c>
      <c r="S15" s="175">
        <f>S11*1.2</f>
        <v>0</v>
      </c>
      <c r="T15" s="175">
        <f>T11*1.6</f>
        <v>12605.36</v>
      </c>
      <c r="U15" s="175">
        <f aca="true" t="shared" si="15" ref="U15:CF15">U11*1.6</f>
        <v>17820.14456</v>
      </c>
      <c r="V15" s="175">
        <f>V11*1.6</f>
        <v>21495.784970160006</v>
      </c>
      <c r="W15" s="175">
        <f t="shared" si="15"/>
        <v>18033.42817675209</v>
      </c>
      <c r="X15" s="175">
        <f t="shared" si="15"/>
        <v>18194.440928330234</v>
      </c>
      <c r="Y15" s="175">
        <f t="shared" si="15"/>
        <v>22511.208984004865</v>
      </c>
      <c r="Z15" s="175">
        <f t="shared" si="15"/>
        <v>22712.201921362048</v>
      </c>
      <c r="AA15" s="175">
        <f t="shared" si="15"/>
        <v>22751.122155335055</v>
      </c>
      <c r="AB15" s="175">
        <f t="shared" si="15"/>
        <v>23102.67411391826</v>
      </c>
      <c r="AC15" s="175">
        <f t="shared" si="15"/>
        <v>23308.947989935383</v>
      </c>
      <c r="AD15" s="175">
        <f t="shared" si="15"/>
        <v>23517.06359698838</v>
      </c>
      <c r="AE15" s="175">
        <f t="shared" si="15"/>
        <v>23727.037379104353</v>
      </c>
      <c r="AF15" s="175">
        <f t="shared" si="15"/>
        <v>23938.88592713207</v>
      </c>
      <c r="AG15" s="175">
        <f t="shared" si="15"/>
        <v>24152.62598005289</v>
      </c>
      <c r="AH15" s="175">
        <f t="shared" si="15"/>
        <v>24368.274426303364</v>
      </c>
      <c r="AI15" s="175">
        <f t="shared" si="15"/>
        <v>24585.84830510964</v>
      </c>
      <c r="AJ15" s="175">
        <f t="shared" si="15"/>
        <v>24805.364807833834</v>
      </c>
      <c r="AK15" s="175">
        <f t="shared" si="15"/>
        <v>25026.84127933235</v>
      </c>
      <c r="AL15" s="175">
        <f t="shared" si="15"/>
        <v>25250.29521932639</v>
      </c>
      <c r="AM15" s="175">
        <f t="shared" si="15"/>
        <v>25475.74428378466</v>
      </c>
      <c r="AN15" s="175">
        <f t="shared" si="15"/>
        <v>25335.594108751728</v>
      </c>
      <c r="AO15" s="175">
        <f t="shared" si="15"/>
        <v>25524.404607705044</v>
      </c>
      <c r="AP15" s="175">
        <f t="shared" si="15"/>
        <v>25714.622194424366</v>
      </c>
      <c r="AQ15" s="175">
        <f t="shared" si="15"/>
        <v>25649.111133119528</v>
      </c>
      <c r="AR15" s="175">
        <f t="shared" si="15"/>
        <v>25840.25808037349</v>
      </c>
      <c r="AS15" s="175">
        <f t="shared" si="15"/>
        <v>26032.829527496273</v>
      </c>
      <c r="AT15" s="175">
        <f t="shared" si="15"/>
        <v>26226.836090403565</v>
      </c>
      <c r="AU15" s="175">
        <f t="shared" si="15"/>
        <v>26422.288464124904</v>
      </c>
      <c r="AV15" s="175">
        <f t="shared" si="15"/>
        <v>26619.197423393263</v>
      </c>
      <c r="AW15" s="175">
        <f t="shared" si="15"/>
        <v>26817.57382323903</v>
      </c>
      <c r="AX15" s="175">
        <f t="shared" si="15"/>
        <v>27017.4285995884</v>
      </c>
      <c r="AY15" s="175">
        <f t="shared" si="15"/>
        <v>27000.478379502707</v>
      </c>
      <c r="AZ15" s="175">
        <f t="shared" si="15"/>
        <v>26983.538793662232</v>
      </c>
      <c r="BA15" s="175">
        <f t="shared" si="15"/>
        <v>26966.60983539526</v>
      </c>
      <c r="BB15" s="175">
        <f t="shared" si="15"/>
        <v>26949.691498034244</v>
      </c>
      <c r="BC15" s="175">
        <f t="shared" si="15"/>
        <v>26932.783774915835</v>
      </c>
      <c r="BD15" s="175">
        <f t="shared" si="15"/>
        <v>26915.886659380853</v>
      </c>
      <c r="BE15" s="175">
        <f t="shared" si="15"/>
        <v>26899.000144774313</v>
      </c>
      <c r="BF15" s="175">
        <f t="shared" si="15"/>
        <v>26882.12422444539</v>
      </c>
      <c r="BG15" s="175">
        <f t="shared" si="15"/>
        <v>26865.258891747428</v>
      </c>
      <c r="BH15" s="175">
        <f t="shared" si="15"/>
        <v>26848.404140037965</v>
      </c>
      <c r="BI15" s="175">
        <f t="shared" si="15"/>
        <v>26831.55996267868</v>
      </c>
      <c r="BJ15" s="175">
        <f t="shared" si="15"/>
        <v>26814.726353035425</v>
      </c>
      <c r="BK15" s="175">
        <f t="shared" si="15"/>
        <v>26797.90330447823</v>
      </c>
      <c r="BL15" s="175">
        <f t="shared" si="15"/>
        <v>26781.090810381254</v>
      </c>
      <c r="BM15" s="175">
        <f t="shared" si="15"/>
        <v>26764.28886412284</v>
      </c>
      <c r="BN15" s="175">
        <f t="shared" si="15"/>
        <v>26747.49745908547</v>
      </c>
      <c r="BO15" s="175">
        <f t="shared" si="15"/>
        <v>26730.716588655778</v>
      </c>
      <c r="BP15" s="175">
        <f t="shared" si="15"/>
        <v>26713.946246224557</v>
      </c>
      <c r="BQ15" s="175">
        <f t="shared" si="15"/>
        <v>26697.18642518675</v>
      </c>
      <c r="BR15" s="175">
        <f t="shared" si="15"/>
        <v>26680.437118941423</v>
      </c>
      <c r="BS15" s="175">
        <f t="shared" si="15"/>
        <v>26663.698320891803</v>
      </c>
      <c r="BT15" s="175">
        <f t="shared" si="15"/>
        <v>26646.970024445247</v>
      </c>
      <c r="BU15" s="175">
        <f t="shared" si="15"/>
        <v>26630.252223013245</v>
      </c>
      <c r="BV15" s="175">
        <f t="shared" si="15"/>
        <v>26613.544910011424</v>
      </c>
      <c r="BW15" s="175">
        <f t="shared" si="15"/>
        <v>26596.84807885955</v>
      </c>
      <c r="BX15" s="175">
        <f t="shared" si="15"/>
        <v>26580.161722981506</v>
      </c>
      <c r="BY15" s="175">
        <f t="shared" si="15"/>
        <v>26563.485835805302</v>
      </c>
      <c r="BZ15" s="175">
        <f t="shared" si="15"/>
        <v>26546.820410763074</v>
      </c>
      <c r="CA15" s="175">
        <f t="shared" si="15"/>
        <v>26530.165441291083</v>
      </c>
      <c r="CB15" s="175">
        <f t="shared" si="15"/>
        <v>26513.5209208297</v>
      </c>
      <c r="CC15" s="175">
        <f t="shared" si="15"/>
        <v>26496.886842823413</v>
      </c>
      <c r="CD15" s="175">
        <f t="shared" si="15"/>
        <v>26480.263200720838</v>
      </c>
      <c r="CE15" s="175">
        <f t="shared" si="15"/>
        <v>26463.64998797467</v>
      </c>
      <c r="CF15" s="175">
        <f t="shared" si="15"/>
        <v>26447.04719804174</v>
      </c>
      <c r="CG15" s="175">
        <f>CG11*1.6</f>
        <v>26430.454824382963</v>
      </c>
      <c r="CH15" s="175">
        <f>CH11*1.6</f>
        <v>26413.872860463383</v>
      </c>
      <c r="CI15" s="175">
        <f>CI11*1.6</f>
        <v>26397.301299752115</v>
      </c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</row>
    <row r="16" spans="1:111" s="6" customFormat="1" ht="12.75">
      <c r="A16" s="8"/>
      <c r="B16" s="56" t="s">
        <v>15</v>
      </c>
      <c r="C16" s="12">
        <f>SUM(D16:AA16)</f>
        <v>6342.524975147737</v>
      </c>
      <c r="D16" s="175">
        <f aca="true" t="shared" si="16" ref="D16:I16">D11*0.065</f>
        <v>0</v>
      </c>
      <c r="E16" s="175">
        <f t="shared" si="16"/>
        <v>0</v>
      </c>
      <c r="F16" s="175">
        <f t="shared" si="16"/>
        <v>0</v>
      </c>
      <c r="G16" s="175">
        <f t="shared" si="16"/>
        <v>0</v>
      </c>
      <c r="H16" s="175">
        <f t="shared" si="16"/>
        <v>0</v>
      </c>
      <c r="I16" s="175">
        <f t="shared" si="16"/>
        <v>0</v>
      </c>
      <c r="J16" s="175">
        <f aca="true" t="shared" si="17" ref="J16:AA16">J11*0.065</f>
        <v>0</v>
      </c>
      <c r="K16" s="175">
        <f t="shared" si="17"/>
        <v>0</v>
      </c>
      <c r="L16" s="175">
        <f t="shared" si="17"/>
        <v>0</v>
      </c>
      <c r="M16" s="175">
        <f t="shared" si="17"/>
        <v>0</v>
      </c>
      <c r="N16" s="175">
        <f t="shared" si="17"/>
        <v>0</v>
      </c>
      <c r="O16" s="175">
        <f t="shared" si="17"/>
        <v>0</v>
      </c>
      <c r="P16" s="175">
        <f t="shared" si="17"/>
        <v>0</v>
      </c>
      <c r="Q16" s="175">
        <f t="shared" si="17"/>
        <v>0</v>
      </c>
      <c r="R16" s="175">
        <f t="shared" si="17"/>
        <v>0</v>
      </c>
      <c r="S16" s="175">
        <f t="shared" si="17"/>
        <v>0</v>
      </c>
      <c r="T16" s="175">
        <f t="shared" si="17"/>
        <v>512.09275</v>
      </c>
      <c r="U16" s="175">
        <f t="shared" si="17"/>
        <v>723.9433727500001</v>
      </c>
      <c r="V16" s="175">
        <f t="shared" si="17"/>
        <v>873.2662644127502</v>
      </c>
      <c r="W16" s="175">
        <f t="shared" si="17"/>
        <v>732.6080196805538</v>
      </c>
      <c r="X16" s="175">
        <f t="shared" si="17"/>
        <v>739.1491627134156</v>
      </c>
      <c r="Y16" s="175">
        <f t="shared" si="17"/>
        <v>914.5178649751977</v>
      </c>
      <c r="Z16" s="175">
        <f t="shared" si="17"/>
        <v>922.6832030553331</v>
      </c>
      <c r="AA16" s="175">
        <f t="shared" si="17"/>
        <v>924.2643375604866</v>
      </c>
      <c r="AB16" s="175">
        <f aca="true" t="shared" si="18" ref="AB16:CI16">AB11*0.065</f>
        <v>938.5461358779293</v>
      </c>
      <c r="AC16" s="175">
        <f t="shared" si="18"/>
        <v>946.9260120911249</v>
      </c>
      <c r="AD16" s="175">
        <f t="shared" si="18"/>
        <v>955.3807086276529</v>
      </c>
      <c r="AE16" s="175">
        <f t="shared" si="18"/>
        <v>963.9108935261143</v>
      </c>
      <c r="AF16" s="175">
        <f t="shared" si="18"/>
        <v>972.5172407897402</v>
      </c>
      <c r="AG16" s="175">
        <f t="shared" si="18"/>
        <v>981.2004304396486</v>
      </c>
      <c r="AH16" s="175">
        <f t="shared" si="18"/>
        <v>989.9611485685741</v>
      </c>
      <c r="AI16" s="175">
        <f t="shared" si="18"/>
        <v>998.8000873950791</v>
      </c>
      <c r="AJ16" s="175">
        <f t="shared" si="18"/>
        <v>1007.7179453182495</v>
      </c>
      <c r="AK16" s="175">
        <f t="shared" si="18"/>
        <v>1016.7154269728768</v>
      </c>
      <c r="AL16" s="175">
        <f t="shared" si="18"/>
        <v>1025.7932432851346</v>
      </c>
      <c r="AM16" s="175">
        <f t="shared" si="18"/>
        <v>1034.9521115287519</v>
      </c>
      <c r="AN16" s="175">
        <f t="shared" si="18"/>
        <v>1029.2585106680388</v>
      </c>
      <c r="AO16" s="175">
        <f t="shared" si="18"/>
        <v>1036.9289371880175</v>
      </c>
      <c r="AP16" s="175">
        <f t="shared" si="18"/>
        <v>1044.65652664849</v>
      </c>
      <c r="AQ16" s="175">
        <f t="shared" si="18"/>
        <v>1041.9951397829807</v>
      </c>
      <c r="AR16" s="175">
        <f t="shared" si="18"/>
        <v>1049.760484515173</v>
      </c>
      <c r="AS16" s="175">
        <f t="shared" si="18"/>
        <v>1057.5836995545362</v>
      </c>
      <c r="AT16" s="175">
        <f t="shared" si="18"/>
        <v>1065.4652161726447</v>
      </c>
      <c r="AU16" s="175">
        <f t="shared" si="18"/>
        <v>1073.405468855074</v>
      </c>
      <c r="AV16" s="175">
        <f t="shared" si="18"/>
        <v>1081.4048953253514</v>
      </c>
      <c r="AW16" s="175">
        <f t="shared" si="18"/>
        <v>1089.4639365690855</v>
      </c>
      <c r="AX16" s="175">
        <f t="shared" si="18"/>
        <v>1097.5830368582788</v>
      </c>
      <c r="AY16" s="175">
        <f t="shared" si="18"/>
        <v>1096.8944341672975</v>
      </c>
      <c r="AZ16" s="175">
        <f t="shared" si="18"/>
        <v>1096.2062634925283</v>
      </c>
      <c r="BA16" s="175">
        <f t="shared" si="18"/>
        <v>1095.5185245629323</v>
      </c>
      <c r="BB16" s="175">
        <f t="shared" si="18"/>
        <v>1094.8312171076411</v>
      </c>
      <c r="BC16" s="175">
        <f t="shared" si="18"/>
        <v>1094.1443408559558</v>
      </c>
      <c r="BD16" s="175">
        <f t="shared" si="18"/>
        <v>1093.4578955373472</v>
      </c>
      <c r="BE16" s="175">
        <f t="shared" si="18"/>
        <v>1092.7718808814564</v>
      </c>
      <c r="BF16" s="175">
        <f t="shared" si="18"/>
        <v>1092.086296618094</v>
      </c>
      <c r="BG16" s="175">
        <f t="shared" si="18"/>
        <v>1091.4011424772393</v>
      </c>
      <c r="BH16" s="175">
        <f t="shared" si="18"/>
        <v>1090.7164181890423</v>
      </c>
      <c r="BI16" s="175">
        <f t="shared" si="18"/>
        <v>1090.0321234838214</v>
      </c>
      <c r="BJ16" s="175">
        <f t="shared" si="18"/>
        <v>1089.3482580920643</v>
      </c>
      <c r="BK16" s="175">
        <f t="shared" si="18"/>
        <v>1088.664821744428</v>
      </c>
      <c r="BL16" s="175">
        <f t="shared" si="18"/>
        <v>1087.9818141717385</v>
      </c>
      <c r="BM16" s="175">
        <f t="shared" si="18"/>
        <v>1087.2992351049902</v>
      </c>
      <c r="BN16" s="175">
        <f t="shared" si="18"/>
        <v>1086.617084275347</v>
      </c>
      <c r="BO16" s="175">
        <f t="shared" si="18"/>
        <v>1085.935361414141</v>
      </c>
      <c r="BP16" s="175">
        <f t="shared" si="18"/>
        <v>1085.2540662528725</v>
      </c>
      <c r="BQ16" s="175">
        <f t="shared" si="18"/>
        <v>1084.5731985232117</v>
      </c>
      <c r="BR16" s="175">
        <f t="shared" si="18"/>
        <v>1083.8927579569954</v>
      </c>
      <c r="BS16" s="175">
        <f t="shared" si="18"/>
        <v>1083.2127442862295</v>
      </c>
      <c r="BT16" s="175">
        <f t="shared" si="18"/>
        <v>1082.5331572430882</v>
      </c>
      <c r="BU16" s="175">
        <f t="shared" si="18"/>
        <v>1081.853996559913</v>
      </c>
      <c r="BV16" s="175">
        <f t="shared" si="18"/>
        <v>1081.175261969214</v>
      </c>
      <c r="BW16" s="175">
        <f t="shared" si="18"/>
        <v>1080.4969532036694</v>
      </c>
      <c r="BX16" s="175">
        <f t="shared" si="18"/>
        <v>1079.8190699961237</v>
      </c>
      <c r="BY16" s="175">
        <f t="shared" si="18"/>
        <v>1079.1416120795905</v>
      </c>
      <c r="BZ16" s="175">
        <f t="shared" si="18"/>
        <v>1078.4645791872497</v>
      </c>
      <c r="CA16" s="175">
        <f t="shared" si="18"/>
        <v>1077.7879710524503</v>
      </c>
      <c r="CB16" s="175">
        <f t="shared" si="18"/>
        <v>1077.1117874087065</v>
      </c>
      <c r="CC16" s="175">
        <f t="shared" si="18"/>
        <v>1076.4360279897012</v>
      </c>
      <c r="CD16" s="175">
        <f t="shared" si="18"/>
        <v>1075.760692529284</v>
      </c>
      <c r="CE16" s="175">
        <f t="shared" si="18"/>
        <v>1075.085780761471</v>
      </c>
      <c r="CF16" s="175">
        <f t="shared" si="18"/>
        <v>1074.4112924204455</v>
      </c>
      <c r="CG16" s="175">
        <f t="shared" si="18"/>
        <v>1073.737227240558</v>
      </c>
      <c r="CH16" s="175">
        <f t="shared" si="18"/>
        <v>1073.063584956325</v>
      </c>
      <c r="CI16" s="175">
        <f t="shared" si="18"/>
        <v>1072.3903653024297</v>
      </c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</row>
    <row r="17" spans="1:111" s="6" customFormat="1" ht="12">
      <c r="A17" s="8"/>
      <c r="B17" s="56" t="s">
        <v>16</v>
      </c>
      <c r="C17" s="12">
        <f>SUM(D17:AA17)</f>
        <v>487.88653654982585</v>
      </c>
      <c r="D17" s="176">
        <f aca="true" t="shared" si="19" ref="D17:I17">D11*0.005</f>
        <v>0</v>
      </c>
      <c r="E17" s="176">
        <f t="shared" si="19"/>
        <v>0</v>
      </c>
      <c r="F17" s="176">
        <f t="shared" si="19"/>
        <v>0</v>
      </c>
      <c r="G17" s="176">
        <f t="shared" si="19"/>
        <v>0</v>
      </c>
      <c r="H17" s="176">
        <f t="shared" si="19"/>
        <v>0</v>
      </c>
      <c r="I17" s="176">
        <f t="shared" si="19"/>
        <v>0</v>
      </c>
      <c r="J17" s="176">
        <f aca="true" t="shared" si="20" ref="J17:AA17">J11*0.005</f>
        <v>0</v>
      </c>
      <c r="K17" s="176">
        <f t="shared" si="20"/>
        <v>0</v>
      </c>
      <c r="L17" s="176">
        <f t="shared" si="20"/>
        <v>0</v>
      </c>
      <c r="M17" s="176">
        <f t="shared" si="20"/>
        <v>0</v>
      </c>
      <c r="N17" s="176">
        <f t="shared" si="20"/>
        <v>0</v>
      </c>
      <c r="O17" s="176">
        <f t="shared" si="20"/>
        <v>0</v>
      </c>
      <c r="P17" s="176">
        <f t="shared" si="20"/>
        <v>0</v>
      </c>
      <c r="Q17" s="176">
        <f t="shared" si="20"/>
        <v>0</v>
      </c>
      <c r="R17" s="176">
        <f t="shared" si="20"/>
        <v>0</v>
      </c>
      <c r="S17" s="176">
        <f t="shared" si="20"/>
        <v>0</v>
      </c>
      <c r="T17" s="176">
        <f t="shared" si="20"/>
        <v>39.39175</v>
      </c>
      <c r="U17" s="176">
        <f t="shared" si="20"/>
        <v>55.68795175</v>
      </c>
      <c r="V17" s="176">
        <f t="shared" si="20"/>
        <v>67.17432803175001</v>
      </c>
      <c r="W17" s="176">
        <f t="shared" si="20"/>
        <v>56.35446305235028</v>
      </c>
      <c r="X17" s="176">
        <f t="shared" si="20"/>
        <v>56.857627901031975</v>
      </c>
      <c r="Y17" s="176">
        <f t="shared" si="20"/>
        <v>70.3475280750152</v>
      </c>
      <c r="Z17" s="176">
        <f t="shared" si="20"/>
        <v>70.9756310042564</v>
      </c>
      <c r="AA17" s="176">
        <f t="shared" si="20"/>
        <v>71.09725673542205</v>
      </c>
      <c r="AB17" s="176">
        <f aca="true" t="shared" si="21" ref="AB17:CI17">AB11*0.005</f>
        <v>72.19585660599456</v>
      </c>
      <c r="AC17" s="176">
        <f t="shared" si="21"/>
        <v>72.84046246854807</v>
      </c>
      <c r="AD17" s="176">
        <f t="shared" si="21"/>
        <v>73.49082374058868</v>
      </c>
      <c r="AE17" s="176">
        <f t="shared" si="21"/>
        <v>74.14699180970109</v>
      </c>
      <c r="AF17" s="176">
        <f t="shared" si="21"/>
        <v>74.8090185222877</v>
      </c>
      <c r="AG17" s="176">
        <f t="shared" si="21"/>
        <v>75.47695618766528</v>
      </c>
      <c r="AH17" s="176">
        <f t="shared" si="21"/>
        <v>76.150857582198</v>
      </c>
      <c r="AI17" s="176">
        <f t="shared" si="21"/>
        <v>76.83077595346762</v>
      </c>
      <c r="AJ17" s="176">
        <f t="shared" si="21"/>
        <v>77.51676502448073</v>
      </c>
      <c r="AK17" s="176">
        <f t="shared" si="21"/>
        <v>78.2088789979136</v>
      </c>
      <c r="AL17" s="176">
        <f t="shared" si="21"/>
        <v>78.90717256039497</v>
      </c>
      <c r="AM17" s="176">
        <f t="shared" si="21"/>
        <v>79.61170088682705</v>
      </c>
      <c r="AN17" s="176">
        <f t="shared" si="21"/>
        <v>79.17373158984914</v>
      </c>
      <c r="AO17" s="176">
        <f t="shared" si="21"/>
        <v>79.76376439907827</v>
      </c>
      <c r="AP17" s="176">
        <f t="shared" si="21"/>
        <v>80.35819435757614</v>
      </c>
      <c r="AQ17" s="176">
        <f t="shared" si="21"/>
        <v>80.15347229099852</v>
      </c>
      <c r="AR17" s="176">
        <f t="shared" si="21"/>
        <v>80.75080650116716</v>
      </c>
      <c r="AS17" s="176">
        <f t="shared" si="21"/>
        <v>81.35259227342586</v>
      </c>
      <c r="AT17" s="176">
        <f t="shared" si="21"/>
        <v>81.95886278251113</v>
      </c>
      <c r="AU17" s="176">
        <f t="shared" si="21"/>
        <v>82.56965145039032</v>
      </c>
      <c r="AV17" s="176">
        <f t="shared" si="21"/>
        <v>83.18499194810394</v>
      </c>
      <c r="AW17" s="176">
        <f t="shared" si="21"/>
        <v>83.80491819762196</v>
      </c>
      <c r="AX17" s="176">
        <f t="shared" si="21"/>
        <v>84.42946437371374</v>
      </c>
      <c r="AY17" s="176">
        <f t="shared" si="21"/>
        <v>84.37649493594596</v>
      </c>
      <c r="AZ17" s="176">
        <f t="shared" si="21"/>
        <v>84.32355873019448</v>
      </c>
      <c r="BA17" s="176">
        <f t="shared" si="21"/>
        <v>84.27065573561018</v>
      </c>
      <c r="BB17" s="176">
        <f t="shared" si="21"/>
        <v>84.21778593135701</v>
      </c>
      <c r="BC17" s="176">
        <f t="shared" si="21"/>
        <v>84.16494929661198</v>
      </c>
      <c r="BD17" s="176">
        <f t="shared" si="21"/>
        <v>84.11214581056517</v>
      </c>
      <c r="BE17" s="176">
        <f t="shared" si="21"/>
        <v>84.05937545241972</v>
      </c>
      <c r="BF17" s="176">
        <f t="shared" si="21"/>
        <v>84.00663820139184</v>
      </c>
      <c r="BG17" s="176">
        <f t="shared" si="21"/>
        <v>83.9539340367107</v>
      </c>
      <c r="BH17" s="176">
        <f t="shared" si="21"/>
        <v>83.90126293761863</v>
      </c>
      <c r="BI17" s="176">
        <f t="shared" si="21"/>
        <v>83.84862488337087</v>
      </c>
      <c r="BJ17" s="176">
        <f t="shared" si="21"/>
        <v>83.7960198532357</v>
      </c>
      <c r="BK17" s="176">
        <f t="shared" si="21"/>
        <v>83.74344782649447</v>
      </c>
      <c r="BL17" s="176">
        <f t="shared" si="21"/>
        <v>83.69090878244143</v>
      </c>
      <c r="BM17" s="176">
        <f t="shared" si="21"/>
        <v>83.63840270038386</v>
      </c>
      <c r="BN17" s="176">
        <f t="shared" si="21"/>
        <v>83.58592955964208</v>
      </c>
      <c r="BO17" s="176">
        <f t="shared" si="21"/>
        <v>83.5334893395493</v>
      </c>
      <c r="BP17" s="176">
        <f t="shared" si="21"/>
        <v>83.48108201945173</v>
      </c>
      <c r="BQ17" s="176">
        <f t="shared" si="21"/>
        <v>83.42870757870858</v>
      </c>
      <c r="BR17" s="176">
        <f t="shared" si="21"/>
        <v>83.37636599669194</v>
      </c>
      <c r="BS17" s="176">
        <f t="shared" si="21"/>
        <v>83.32405725278689</v>
      </c>
      <c r="BT17" s="176">
        <f t="shared" si="21"/>
        <v>83.27178132639139</v>
      </c>
      <c r="BU17" s="176">
        <f t="shared" si="21"/>
        <v>83.21953819691639</v>
      </c>
      <c r="BV17" s="176">
        <f t="shared" si="21"/>
        <v>83.1673278437857</v>
      </c>
      <c r="BW17" s="176">
        <f t="shared" si="21"/>
        <v>83.1151502464361</v>
      </c>
      <c r="BX17" s="176">
        <f t="shared" si="21"/>
        <v>83.06300538431721</v>
      </c>
      <c r="BY17" s="176">
        <f t="shared" si="21"/>
        <v>83.01089323689158</v>
      </c>
      <c r="BZ17" s="176">
        <f t="shared" si="21"/>
        <v>82.9588137836346</v>
      </c>
      <c r="CA17" s="176">
        <f t="shared" si="21"/>
        <v>82.90676700403463</v>
      </c>
      <c r="CB17" s="176">
        <f t="shared" si="21"/>
        <v>82.8547528775928</v>
      </c>
      <c r="CC17" s="176">
        <f t="shared" si="21"/>
        <v>82.80277138382317</v>
      </c>
      <c r="CD17" s="176">
        <f t="shared" si="21"/>
        <v>82.75082250225262</v>
      </c>
      <c r="CE17" s="176">
        <f t="shared" si="21"/>
        <v>82.69890621242085</v>
      </c>
      <c r="CF17" s="176">
        <f t="shared" si="21"/>
        <v>82.64702249388043</v>
      </c>
      <c r="CG17" s="176">
        <f t="shared" si="21"/>
        <v>82.59517132619676</v>
      </c>
      <c r="CH17" s="176">
        <f t="shared" si="21"/>
        <v>82.54335268894808</v>
      </c>
      <c r="CI17" s="176">
        <f t="shared" si="21"/>
        <v>82.49156656172536</v>
      </c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</row>
    <row r="18" spans="1:111" s="6" customFormat="1" ht="12">
      <c r="A18" s="8"/>
      <c r="B18" s="11" t="s">
        <v>17</v>
      </c>
      <c r="C18" s="12">
        <f>SUM(D18:AA18)</f>
        <v>87819.57657896867</v>
      </c>
      <c r="D18" s="176">
        <f aca="true" t="shared" si="22" ref="D18:I18">D11*0.9</f>
        <v>0</v>
      </c>
      <c r="E18" s="176">
        <f t="shared" si="22"/>
        <v>0</v>
      </c>
      <c r="F18" s="176">
        <f t="shared" si="22"/>
        <v>0</v>
      </c>
      <c r="G18" s="176">
        <f t="shared" si="22"/>
        <v>0</v>
      </c>
      <c r="H18" s="176">
        <f t="shared" si="22"/>
        <v>0</v>
      </c>
      <c r="I18" s="176">
        <f t="shared" si="22"/>
        <v>0</v>
      </c>
      <c r="J18" s="176">
        <f aca="true" t="shared" si="23" ref="J18:AA18">J11*0.9</f>
        <v>0</v>
      </c>
      <c r="K18" s="176">
        <f t="shared" si="23"/>
        <v>0</v>
      </c>
      <c r="L18" s="176">
        <f t="shared" si="23"/>
        <v>0</v>
      </c>
      <c r="M18" s="176">
        <f t="shared" si="23"/>
        <v>0</v>
      </c>
      <c r="N18" s="176">
        <f t="shared" si="23"/>
        <v>0</v>
      </c>
      <c r="O18" s="176">
        <f t="shared" si="23"/>
        <v>0</v>
      </c>
      <c r="P18" s="176">
        <f t="shared" si="23"/>
        <v>0</v>
      </c>
      <c r="Q18" s="176">
        <f t="shared" si="23"/>
        <v>0</v>
      </c>
      <c r="R18" s="176">
        <f t="shared" si="23"/>
        <v>0</v>
      </c>
      <c r="S18" s="176">
        <f t="shared" si="23"/>
        <v>0</v>
      </c>
      <c r="T18" s="176">
        <f t="shared" si="23"/>
        <v>7090.515</v>
      </c>
      <c r="U18" s="176">
        <f t="shared" si="23"/>
        <v>10023.831315000001</v>
      </c>
      <c r="V18" s="176">
        <f t="shared" si="23"/>
        <v>12091.379045715003</v>
      </c>
      <c r="W18" s="176">
        <f t="shared" si="23"/>
        <v>10143.803349423051</v>
      </c>
      <c r="X18" s="176">
        <f t="shared" si="23"/>
        <v>10234.373022185755</v>
      </c>
      <c r="Y18" s="176">
        <f t="shared" si="23"/>
        <v>12662.555053502736</v>
      </c>
      <c r="Z18" s="176">
        <f t="shared" si="23"/>
        <v>12775.61358076615</v>
      </c>
      <c r="AA18" s="176">
        <f t="shared" si="23"/>
        <v>12797.506212375967</v>
      </c>
      <c r="AB18" s="176">
        <f aca="true" t="shared" si="24" ref="AB18:CI18">AB11*0.9</f>
        <v>12995.254189079022</v>
      </c>
      <c r="AC18" s="176">
        <f t="shared" si="24"/>
        <v>13111.283244338652</v>
      </c>
      <c r="AD18" s="176">
        <f t="shared" si="24"/>
        <v>13228.348273305963</v>
      </c>
      <c r="AE18" s="176">
        <f t="shared" si="24"/>
        <v>13346.458525746197</v>
      </c>
      <c r="AF18" s="176">
        <f t="shared" si="24"/>
        <v>13465.623334011787</v>
      </c>
      <c r="AG18" s="176">
        <f t="shared" si="24"/>
        <v>13585.852113779749</v>
      </c>
      <c r="AH18" s="176">
        <f t="shared" si="24"/>
        <v>13707.15436479564</v>
      </c>
      <c r="AI18" s="176">
        <f t="shared" si="24"/>
        <v>13829.539671624172</v>
      </c>
      <c r="AJ18" s="176">
        <f t="shared" si="24"/>
        <v>13953.017704406531</v>
      </c>
      <c r="AK18" s="176">
        <f t="shared" si="24"/>
        <v>14077.598219624448</v>
      </c>
      <c r="AL18" s="176">
        <f t="shared" si="24"/>
        <v>14203.291060871094</v>
      </c>
      <c r="AM18" s="176">
        <f t="shared" si="24"/>
        <v>14330.106159628871</v>
      </c>
      <c r="AN18" s="176">
        <f t="shared" si="24"/>
        <v>14251.271686172846</v>
      </c>
      <c r="AO18" s="176">
        <f t="shared" si="24"/>
        <v>14357.477591834087</v>
      </c>
      <c r="AP18" s="176">
        <f t="shared" si="24"/>
        <v>14464.474984363706</v>
      </c>
      <c r="AQ18" s="176">
        <f t="shared" si="24"/>
        <v>14427.625012379733</v>
      </c>
      <c r="AR18" s="176">
        <f t="shared" si="24"/>
        <v>14535.145170210088</v>
      </c>
      <c r="AS18" s="176">
        <f t="shared" si="24"/>
        <v>14643.466609216654</v>
      </c>
      <c r="AT18" s="176">
        <f t="shared" si="24"/>
        <v>14752.595300852005</v>
      </c>
      <c r="AU18" s="176">
        <f t="shared" si="24"/>
        <v>14862.537261070258</v>
      </c>
      <c r="AV18" s="176">
        <f t="shared" si="24"/>
        <v>14973.29855065871</v>
      </c>
      <c r="AW18" s="176">
        <f t="shared" si="24"/>
        <v>15084.885275571953</v>
      </c>
      <c r="AX18" s="176">
        <f t="shared" si="24"/>
        <v>15197.303587268474</v>
      </c>
      <c r="AY18" s="176">
        <f t="shared" si="24"/>
        <v>15187.769088470273</v>
      </c>
      <c r="AZ18" s="176">
        <f t="shared" si="24"/>
        <v>15178.240571435006</v>
      </c>
      <c r="BA18" s="176">
        <f t="shared" si="24"/>
        <v>15168.718032409834</v>
      </c>
      <c r="BB18" s="176">
        <f t="shared" si="24"/>
        <v>15159.201467644263</v>
      </c>
      <c r="BC18" s="176">
        <f t="shared" si="24"/>
        <v>15149.690873390156</v>
      </c>
      <c r="BD18" s="176">
        <f t="shared" si="24"/>
        <v>15140.18624590173</v>
      </c>
      <c r="BE18" s="176">
        <f t="shared" si="24"/>
        <v>15130.68758143555</v>
      </c>
      <c r="BF18" s="176">
        <f t="shared" si="24"/>
        <v>15121.19487625053</v>
      </c>
      <c r="BG18" s="176">
        <f t="shared" si="24"/>
        <v>15111.708126607928</v>
      </c>
      <c r="BH18" s="176">
        <f t="shared" si="24"/>
        <v>15102.227328771354</v>
      </c>
      <c r="BI18" s="176">
        <f t="shared" si="24"/>
        <v>15092.752479006756</v>
      </c>
      <c r="BJ18" s="176">
        <f t="shared" si="24"/>
        <v>15083.283573582426</v>
      </c>
      <c r="BK18" s="176">
        <f t="shared" si="24"/>
        <v>15073.820608769005</v>
      </c>
      <c r="BL18" s="176">
        <f t="shared" si="24"/>
        <v>15064.363580839456</v>
      </c>
      <c r="BM18" s="176">
        <f t="shared" si="24"/>
        <v>15054.912486069097</v>
      </c>
      <c r="BN18" s="176">
        <f t="shared" si="24"/>
        <v>15045.467320735575</v>
      </c>
      <c r="BO18" s="176">
        <f t="shared" si="24"/>
        <v>15036.028081118875</v>
      </c>
      <c r="BP18" s="176">
        <f t="shared" si="24"/>
        <v>15026.594763501313</v>
      </c>
      <c r="BQ18" s="176">
        <f t="shared" si="24"/>
        <v>15017.167364167544</v>
      </c>
      <c r="BR18" s="176">
        <f t="shared" si="24"/>
        <v>15007.74587940455</v>
      </c>
      <c r="BS18" s="176">
        <f t="shared" si="24"/>
        <v>14998.330305501639</v>
      </c>
      <c r="BT18" s="176">
        <f t="shared" si="24"/>
        <v>14988.920638750451</v>
      </c>
      <c r="BU18" s="176">
        <f t="shared" si="24"/>
        <v>14979.51687544495</v>
      </c>
      <c r="BV18" s="176">
        <f t="shared" si="24"/>
        <v>14970.119011881427</v>
      </c>
      <c r="BW18" s="176">
        <f t="shared" si="24"/>
        <v>14960.727044358498</v>
      </c>
      <c r="BX18" s="176">
        <f t="shared" si="24"/>
        <v>14951.340969177098</v>
      </c>
      <c r="BY18" s="176">
        <f t="shared" si="24"/>
        <v>14941.960782640483</v>
      </c>
      <c r="BZ18" s="176">
        <f t="shared" si="24"/>
        <v>14932.586481054228</v>
      </c>
      <c r="CA18" s="176">
        <f t="shared" si="24"/>
        <v>14923.218060726233</v>
      </c>
      <c r="CB18" s="176">
        <f t="shared" si="24"/>
        <v>14913.855517966704</v>
      </c>
      <c r="CC18" s="176">
        <f t="shared" si="24"/>
        <v>14904.49884908817</v>
      </c>
      <c r="CD18" s="176">
        <f t="shared" si="24"/>
        <v>14895.14805040547</v>
      </c>
      <c r="CE18" s="176">
        <f t="shared" si="24"/>
        <v>14885.803118235752</v>
      </c>
      <c r="CF18" s="176">
        <f t="shared" si="24"/>
        <v>14876.464048898479</v>
      </c>
      <c r="CG18" s="176">
        <f t="shared" si="24"/>
        <v>14867.130838715417</v>
      </c>
      <c r="CH18" s="176">
        <f t="shared" si="24"/>
        <v>14857.803484010654</v>
      </c>
      <c r="CI18" s="176">
        <f t="shared" si="24"/>
        <v>14848.481981110564</v>
      </c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</row>
    <row r="19" spans="1:111" s="6" customFormat="1" ht="12">
      <c r="A19" s="8"/>
      <c r="B19" s="13" t="s">
        <v>2</v>
      </c>
      <c r="C19" s="12" t="s">
        <v>18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</row>
    <row r="20" spans="1:111" s="6" customFormat="1" ht="12">
      <c r="A20" s="8"/>
      <c r="B20" s="56" t="s">
        <v>14</v>
      </c>
      <c r="C20" s="164">
        <v>0</v>
      </c>
      <c r="D20" s="176">
        <f aca="true" t="shared" si="25" ref="D20:AA20">C20+D15-D28</f>
        <v>0</v>
      </c>
      <c r="E20" s="176">
        <f t="shared" si="25"/>
        <v>0</v>
      </c>
      <c r="F20" s="176">
        <f t="shared" si="25"/>
        <v>0</v>
      </c>
      <c r="G20" s="176">
        <f t="shared" si="25"/>
        <v>0</v>
      </c>
      <c r="H20" s="176">
        <f t="shared" si="25"/>
        <v>0</v>
      </c>
      <c r="I20" s="176">
        <f t="shared" si="25"/>
        <v>0</v>
      </c>
      <c r="J20" s="176">
        <f t="shared" si="25"/>
        <v>0</v>
      </c>
      <c r="K20" s="176">
        <f t="shared" si="25"/>
        <v>0</v>
      </c>
      <c r="L20" s="176">
        <f t="shared" si="25"/>
        <v>0</v>
      </c>
      <c r="M20" s="176">
        <f t="shared" si="25"/>
        <v>0</v>
      </c>
      <c r="N20" s="176">
        <f t="shared" si="25"/>
        <v>0</v>
      </c>
      <c r="O20" s="176">
        <f t="shared" si="25"/>
        <v>0</v>
      </c>
      <c r="P20" s="176">
        <f t="shared" si="25"/>
        <v>0</v>
      </c>
      <c r="Q20" s="176">
        <f t="shared" si="25"/>
        <v>0</v>
      </c>
      <c r="R20" s="176">
        <f t="shared" si="25"/>
        <v>0</v>
      </c>
      <c r="S20" s="176">
        <f t="shared" si="25"/>
        <v>0</v>
      </c>
      <c r="T20" s="176">
        <f t="shared" si="25"/>
        <v>0</v>
      </c>
      <c r="U20" s="176">
        <f t="shared" si="25"/>
        <v>0</v>
      </c>
      <c r="V20" s="176">
        <f t="shared" si="25"/>
        <v>0</v>
      </c>
      <c r="W20" s="176">
        <f t="shared" si="25"/>
        <v>0</v>
      </c>
      <c r="X20" s="176">
        <f t="shared" si="25"/>
        <v>0</v>
      </c>
      <c r="Y20" s="176">
        <f t="shared" si="25"/>
        <v>0</v>
      </c>
      <c r="Z20" s="176">
        <f t="shared" si="25"/>
        <v>0</v>
      </c>
      <c r="AA20" s="176">
        <f t="shared" si="25"/>
        <v>0</v>
      </c>
      <c r="AB20" s="176">
        <f aca="true" t="shared" si="26" ref="AB20:CI20">AA20+AB15-AB28</f>
        <v>0</v>
      </c>
      <c r="AC20" s="176">
        <f t="shared" si="26"/>
        <v>0</v>
      </c>
      <c r="AD20" s="176">
        <f t="shared" si="26"/>
        <v>0</v>
      </c>
      <c r="AE20" s="176">
        <f t="shared" si="26"/>
        <v>0</v>
      </c>
      <c r="AF20" s="176">
        <f t="shared" si="26"/>
        <v>0</v>
      </c>
      <c r="AG20" s="176">
        <f t="shared" si="26"/>
        <v>0</v>
      </c>
      <c r="AH20" s="176">
        <f t="shared" si="26"/>
        <v>0</v>
      </c>
      <c r="AI20" s="176">
        <f t="shared" si="26"/>
        <v>0</v>
      </c>
      <c r="AJ20" s="176">
        <f t="shared" si="26"/>
        <v>0</v>
      </c>
      <c r="AK20" s="176">
        <f t="shared" si="26"/>
        <v>0</v>
      </c>
      <c r="AL20" s="176">
        <f t="shared" si="26"/>
        <v>0</v>
      </c>
      <c r="AM20" s="176">
        <f t="shared" si="26"/>
        <v>0</v>
      </c>
      <c r="AN20" s="176">
        <f t="shared" si="26"/>
        <v>0</v>
      </c>
      <c r="AO20" s="176">
        <f t="shared" si="26"/>
        <v>0</v>
      </c>
      <c r="AP20" s="176">
        <f t="shared" si="26"/>
        <v>0</v>
      </c>
      <c r="AQ20" s="176">
        <f t="shared" si="26"/>
        <v>0</v>
      </c>
      <c r="AR20" s="176">
        <f t="shared" si="26"/>
        <v>0</v>
      </c>
      <c r="AS20" s="176">
        <f t="shared" si="26"/>
        <v>0</v>
      </c>
      <c r="AT20" s="176">
        <f t="shared" si="26"/>
        <v>0</v>
      </c>
      <c r="AU20" s="176">
        <f t="shared" si="26"/>
        <v>0</v>
      </c>
      <c r="AV20" s="176">
        <f t="shared" si="26"/>
        <v>0</v>
      </c>
      <c r="AW20" s="176">
        <f t="shared" si="26"/>
        <v>0</v>
      </c>
      <c r="AX20" s="176">
        <f t="shared" si="26"/>
        <v>0</v>
      </c>
      <c r="AY20" s="176">
        <f t="shared" si="26"/>
        <v>0</v>
      </c>
      <c r="AZ20" s="176">
        <f t="shared" si="26"/>
        <v>0</v>
      </c>
      <c r="BA20" s="176">
        <f t="shared" si="26"/>
        <v>0</v>
      </c>
      <c r="BB20" s="176">
        <f t="shared" si="26"/>
        <v>0</v>
      </c>
      <c r="BC20" s="176">
        <f t="shared" si="26"/>
        <v>0</v>
      </c>
      <c r="BD20" s="176">
        <f t="shared" si="26"/>
        <v>0</v>
      </c>
      <c r="BE20" s="176">
        <f t="shared" si="26"/>
        <v>0</v>
      </c>
      <c r="BF20" s="176">
        <f t="shared" si="26"/>
        <v>0</v>
      </c>
      <c r="BG20" s="176">
        <f t="shared" si="26"/>
        <v>0</v>
      </c>
      <c r="BH20" s="176">
        <f t="shared" si="26"/>
        <v>0</v>
      </c>
      <c r="BI20" s="176">
        <f t="shared" si="26"/>
        <v>0</v>
      </c>
      <c r="BJ20" s="176">
        <f t="shared" si="26"/>
        <v>0</v>
      </c>
      <c r="BK20" s="176">
        <f t="shared" si="26"/>
        <v>0</v>
      </c>
      <c r="BL20" s="176">
        <f t="shared" si="26"/>
        <v>0</v>
      </c>
      <c r="BM20" s="176">
        <f t="shared" si="26"/>
        <v>0</v>
      </c>
      <c r="BN20" s="176">
        <f t="shared" si="26"/>
        <v>0</v>
      </c>
      <c r="BO20" s="176">
        <f t="shared" si="26"/>
        <v>0</v>
      </c>
      <c r="BP20" s="176">
        <f t="shared" si="26"/>
        <v>0</v>
      </c>
      <c r="BQ20" s="176">
        <f t="shared" si="26"/>
        <v>0</v>
      </c>
      <c r="BR20" s="176">
        <f t="shared" si="26"/>
        <v>0</v>
      </c>
      <c r="BS20" s="176">
        <f t="shared" si="26"/>
        <v>0</v>
      </c>
      <c r="BT20" s="176">
        <f t="shared" si="26"/>
        <v>0</v>
      </c>
      <c r="BU20" s="176">
        <f t="shared" si="26"/>
        <v>0</v>
      </c>
      <c r="BV20" s="176">
        <f t="shared" si="26"/>
        <v>0</v>
      </c>
      <c r="BW20" s="176">
        <f t="shared" si="26"/>
        <v>0</v>
      </c>
      <c r="BX20" s="176">
        <f t="shared" si="26"/>
        <v>0</v>
      </c>
      <c r="BY20" s="176">
        <f t="shared" si="26"/>
        <v>0</v>
      </c>
      <c r="BZ20" s="176">
        <f t="shared" si="26"/>
        <v>0</v>
      </c>
      <c r="CA20" s="176">
        <f t="shared" si="26"/>
        <v>0</v>
      </c>
      <c r="CB20" s="176">
        <f t="shared" si="26"/>
        <v>0</v>
      </c>
      <c r="CC20" s="176">
        <f t="shared" si="26"/>
        <v>0</v>
      </c>
      <c r="CD20" s="176">
        <f t="shared" si="26"/>
        <v>0</v>
      </c>
      <c r="CE20" s="176">
        <f t="shared" si="26"/>
        <v>0</v>
      </c>
      <c r="CF20" s="176">
        <f t="shared" si="26"/>
        <v>0</v>
      </c>
      <c r="CG20" s="176">
        <f t="shared" si="26"/>
        <v>0</v>
      </c>
      <c r="CH20" s="176">
        <f t="shared" si="26"/>
        <v>0</v>
      </c>
      <c r="CI20" s="176">
        <f t="shared" si="26"/>
        <v>0</v>
      </c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</row>
    <row r="21" spans="1:111" s="6" customFormat="1" ht="12">
      <c r="A21" s="8"/>
      <c r="B21" s="56" t="s">
        <v>15</v>
      </c>
      <c r="C21" s="164">
        <v>0</v>
      </c>
      <c r="D21" s="176">
        <f aca="true" t="shared" si="27" ref="D21:AA21">C21+D16-D29</f>
        <v>0</v>
      </c>
      <c r="E21" s="176">
        <f t="shared" si="27"/>
        <v>0</v>
      </c>
      <c r="F21" s="176">
        <f t="shared" si="27"/>
        <v>0</v>
      </c>
      <c r="G21" s="176">
        <f t="shared" si="27"/>
        <v>0</v>
      </c>
      <c r="H21" s="176">
        <f t="shared" si="27"/>
        <v>0</v>
      </c>
      <c r="I21" s="176">
        <f t="shared" si="27"/>
        <v>0</v>
      </c>
      <c r="J21" s="176">
        <f t="shared" si="27"/>
        <v>0</v>
      </c>
      <c r="K21" s="176">
        <f t="shared" si="27"/>
        <v>0</v>
      </c>
      <c r="L21" s="176">
        <f t="shared" si="27"/>
        <v>0</v>
      </c>
      <c r="M21" s="176">
        <f t="shared" si="27"/>
        <v>0</v>
      </c>
      <c r="N21" s="176">
        <f t="shared" si="27"/>
        <v>0</v>
      </c>
      <c r="O21" s="176">
        <f t="shared" si="27"/>
        <v>0</v>
      </c>
      <c r="P21" s="176">
        <f t="shared" si="27"/>
        <v>0</v>
      </c>
      <c r="Q21" s="176">
        <f t="shared" si="27"/>
        <v>0</v>
      </c>
      <c r="R21" s="176">
        <f t="shared" si="27"/>
        <v>0</v>
      </c>
      <c r="S21" s="176">
        <f t="shared" si="27"/>
        <v>0</v>
      </c>
      <c r="T21" s="176">
        <f t="shared" si="27"/>
        <v>0</v>
      </c>
      <c r="U21" s="176">
        <f t="shared" si="27"/>
        <v>0</v>
      </c>
      <c r="V21" s="176">
        <f t="shared" si="27"/>
        <v>0</v>
      </c>
      <c r="W21" s="176">
        <f t="shared" si="27"/>
        <v>0</v>
      </c>
      <c r="X21" s="176">
        <f t="shared" si="27"/>
        <v>0</v>
      </c>
      <c r="Y21" s="176">
        <f t="shared" si="27"/>
        <v>0</v>
      </c>
      <c r="Z21" s="176">
        <f t="shared" si="27"/>
        <v>0</v>
      </c>
      <c r="AA21" s="176">
        <f t="shared" si="27"/>
        <v>0</v>
      </c>
      <c r="AB21" s="176">
        <f aca="true" t="shared" si="28" ref="AB21:CI21">AA21+AB16-AB29</f>
        <v>0</v>
      </c>
      <c r="AC21" s="176">
        <f t="shared" si="28"/>
        <v>0</v>
      </c>
      <c r="AD21" s="176">
        <f t="shared" si="28"/>
        <v>0</v>
      </c>
      <c r="AE21" s="176">
        <f t="shared" si="28"/>
        <v>0</v>
      </c>
      <c r="AF21" s="176">
        <f t="shared" si="28"/>
        <v>0</v>
      </c>
      <c r="AG21" s="176">
        <f t="shared" si="28"/>
        <v>0</v>
      </c>
      <c r="AH21" s="176">
        <f t="shared" si="28"/>
        <v>0</v>
      </c>
      <c r="AI21" s="176">
        <f t="shared" si="28"/>
        <v>0</v>
      </c>
      <c r="AJ21" s="176">
        <f t="shared" si="28"/>
        <v>0</v>
      </c>
      <c r="AK21" s="176">
        <f t="shared" si="28"/>
        <v>0</v>
      </c>
      <c r="AL21" s="176">
        <f t="shared" si="28"/>
        <v>0</v>
      </c>
      <c r="AM21" s="176">
        <f t="shared" si="28"/>
        <v>0</v>
      </c>
      <c r="AN21" s="176">
        <f t="shared" si="28"/>
        <v>0</v>
      </c>
      <c r="AO21" s="176">
        <f t="shared" si="28"/>
        <v>0</v>
      </c>
      <c r="AP21" s="176">
        <f t="shared" si="28"/>
        <v>0</v>
      </c>
      <c r="AQ21" s="176">
        <f t="shared" si="28"/>
        <v>0</v>
      </c>
      <c r="AR21" s="176">
        <f t="shared" si="28"/>
        <v>0</v>
      </c>
      <c r="AS21" s="176">
        <f t="shared" si="28"/>
        <v>0</v>
      </c>
      <c r="AT21" s="176">
        <f t="shared" si="28"/>
        <v>0</v>
      </c>
      <c r="AU21" s="176">
        <f t="shared" si="28"/>
        <v>0</v>
      </c>
      <c r="AV21" s="176">
        <f t="shared" si="28"/>
        <v>0</v>
      </c>
      <c r="AW21" s="176">
        <f t="shared" si="28"/>
        <v>0</v>
      </c>
      <c r="AX21" s="176">
        <f t="shared" si="28"/>
        <v>0</v>
      </c>
      <c r="AY21" s="176">
        <f t="shared" si="28"/>
        <v>0</v>
      </c>
      <c r="AZ21" s="176">
        <f t="shared" si="28"/>
        <v>0</v>
      </c>
      <c r="BA21" s="176">
        <f t="shared" si="28"/>
        <v>0</v>
      </c>
      <c r="BB21" s="176">
        <f t="shared" si="28"/>
        <v>0</v>
      </c>
      <c r="BC21" s="176">
        <f t="shared" si="28"/>
        <v>0</v>
      </c>
      <c r="BD21" s="176">
        <f t="shared" si="28"/>
        <v>0</v>
      </c>
      <c r="BE21" s="176">
        <f t="shared" si="28"/>
        <v>0</v>
      </c>
      <c r="BF21" s="176">
        <f t="shared" si="28"/>
        <v>0</v>
      </c>
      <c r="BG21" s="176">
        <f t="shared" si="28"/>
        <v>0</v>
      </c>
      <c r="BH21" s="176">
        <f t="shared" si="28"/>
        <v>0</v>
      </c>
      <c r="BI21" s="176">
        <f t="shared" si="28"/>
        <v>0</v>
      </c>
      <c r="BJ21" s="176">
        <f t="shared" si="28"/>
        <v>0</v>
      </c>
      <c r="BK21" s="176">
        <f t="shared" si="28"/>
        <v>0</v>
      </c>
      <c r="BL21" s="176">
        <f t="shared" si="28"/>
        <v>0</v>
      </c>
      <c r="BM21" s="176">
        <f t="shared" si="28"/>
        <v>0</v>
      </c>
      <c r="BN21" s="176">
        <f t="shared" si="28"/>
        <v>0</v>
      </c>
      <c r="BO21" s="176">
        <f t="shared" si="28"/>
        <v>0</v>
      </c>
      <c r="BP21" s="176">
        <f t="shared" si="28"/>
        <v>0</v>
      </c>
      <c r="BQ21" s="176">
        <f t="shared" si="28"/>
        <v>0</v>
      </c>
      <c r="BR21" s="176">
        <f t="shared" si="28"/>
        <v>0</v>
      </c>
      <c r="BS21" s="176">
        <f t="shared" si="28"/>
        <v>0</v>
      </c>
      <c r="BT21" s="176">
        <f t="shared" si="28"/>
        <v>0</v>
      </c>
      <c r="BU21" s="176">
        <f t="shared" si="28"/>
        <v>0</v>
      </c>
      <c r="BV21" s="176">
        <f t="shared" si="28"/>
        <v>0</v>
      </c>
      <c r="BW21" s="176">
        <f t="shared" si="28"/>
        <v>0</v>
      </c>
      <c r="BX21" s="176">
        <f t="shared" si="28"/>
        <v>0</v>
      </c>
      <c r="BY21" s="176">
        <f t="shared" si="28"/>
        <v>0</v>
      </c>
      <c r="BZ21" s="176">
        <f t="shared" si="28"/>
        <v>0</v>
      </c>
      <c r="CA21" s="176">
        <f t="shared" si="28"/>
        <v>0</v>
      </c>
      <c r="CB21" s="176">
        <f t="shared" si="28"/>
        <v>0</v>
      </c>
      <c r="CC21" s="176">
        <f t="shared" si="28"/>
        <v>0</v>
      </c>
      <c r="CD21" s="176">
        <f t="shared" si="28"/>
        <v>0</v>
      </c>
      <c r="CE21" s="176">
        <f t="shared" si="28"/>
        <v>0</v>
      </c>
      <c r="CF21" s="176">
        <f t="shared" si="28"/>
        <v>0</v>
      </c>
      <c r="CG21" s="176">
        <f t="shared" si="28"/>
        <v>0</v>
      </c>
      <c r="CH21" s="176">
        <f t="shared" si="28"/>
        <v>0</v>
      </c>
      <c r="CI21" s="176">
        <f t="shared" si="28"/>
        <v>0</v>
      </c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</row>
    <row r="22" spans="1:111" s="6" customFormat="1" ht="12">
      <c r="A22" s="8"/>
      <c r="B22" s="56" t="s">
        <v>16</v>
      </c>
      <c r="C22" s="164">
        <v>0</v>
      </c>
      <c r="D22" s="176">
        <f aca="true" t="shared" si="29" ref="D22:AA22">C22+D17-D30</f>
        <v>0</v>
      </c>
      <c r="E22" s="176">
        <f t="shared" si="29"/>
        <v>0</v>
      </c>
      <c r="F22" s="176">
        <f t="shared" si="29"/>
        <v>0</v>
      </c>
      <c r="G22" s="176">
        <f t="shared" si="29"/>
        <v>0</v>
      </c>
      <c r="H22" s="176">
        <f t="shared" si="29"/>
        <v>0</v>
      </c>
      <c r="I22" s="176">
        <f t="shared" si="29"/>
        <v>0</v>
      </c>
      <c r="J22" s="176">
        <f t="shared" si="29"/>
        <v>0</v>
      </c>
      <c r="K22" s="176">
        <f t="shared" si="29"/>
        <v>0</v>
      </c>
      <c r="L22" s="176">
        <f t="shared" si="29"/>
        <v>0</v>
      </c>
      <c r="M22" s="176">
        <f t="shared" si="29"/>
        <v>0</v>
      </c>
      <c r="N22" s="176">
        <f t="shared" si="29"/>
        <v>0</v>
      </c>
      <c r="O22" s="176">
        <f t="shared" si="29"/>
        <v>0</v>
      </c>
      <c r="P22" s="176">
        <f t="shared" si="29"/>
        <v>0</v>
      </c>
      <c r="Q22" s="176">
        <f t="shared" si="29"/>
        <v>0</v>
      </c>
      <c r="R22" s="176">
        <f t="shared" si="29"/>
        <v>0</v>
      </c>
      <c r="S22" s="176">
        <f t="shared" si="29"/>
        <v>0</v>
      </c>
      <c r="T22" s="176">
        <f t="shared" si="29"/>
        <v>0</v>
      </c>
      <c r="U22" s="176">
        <f t="shared" si="29"/>
        <v>0</v>
      </c>
      <c r="V22" s="176">
        <f t="shared" si="29"/>
        <v>0</v>
      </c>
      <c r="W22" s="176">
        <f t="shared" si="29"/>
        <v>0</v>
      </c>
      <c r="X22" s="176">
        <f t="shared" si="29"/>
        <v>0</v>
      </c>
      <c r="Y22" s="176">
        <f t="shared" si="29"/>
        <v>0</v>
      </c>
      <c r="Z22" s="176">
        <f t="shared" si="29"/>
        <v>0</v>
      </c>
      <c r="AA22" s="176">
        <f t="shared" si="29"/>
        <v>0</v>
      </c>
      <c r="AB22" s="176">
        <f aca="true" t="shared" si="30" ref="AB22:CI22">AA22+AB17-AB30</f>
        <v>0</v>
      </c>
      <c r="AC22" s="176">
        <f t="shared" si="30"/>
        <v>0</v>
      </c>
      <c r="AD22" s="176">
        <f t="shared" si="30"/>
        <v>0</v>
      </c>
      <c r="AE22" s="176">
        <f t="shared" si="30"/>
        <v>0</v>
      </c>
      <c r="AF22" s="176">
        <f t="shared" si="30"/>
        <v>0</v>
      </c>
      <c r="AG22" s="176">
        <f t="shared" si="30"/>
        <v>0</v>
      </c>
      <c r="AH22" s="176">
        <f t="shared" si="30"/>
        <v>0</v>
      </c>
      <c r="AI22" s="176">
        <f t="shared" si="30"/>
        <v>0</v>
      </c>
      <c r="AJ22" s="176">
        <f t="shared" si="30"/>
        <v>0</v>
      </c>
      <c r="AK22" s="176">
        <f t="shared" si="30"/>
        <v>0</v>
      </c>
      <c r="AL22" s="176">
        <f t="shared" si="30"/>
        <v>0</v>
      </c>
      <c r="AM22" s="176">
        <f t="shared" si="30"/>
        <v>0</v>
      </c>
      <c r="AN22" s="176">
        <f t="shared" si="30"/>
        <v>0</v>
      </c>
      <c r="AO22" s="176">
        <f t="shared" si="30"/>
        <v>0</v>
      </c>
      <c r="AP22" s="176">
        <f t="shared" si="30"/>
        <v>0</v>
      </c>
      <c r="AQ22" s="176">
        <f t="shared" si="30"/>
        <v>0</v>
      </c>
      <c r="AR22" s="176">
        <f t="shared" si="30"/>
        <v>0</v>
      </c>
      <c r="AS22" s="176">
        <f t="shared" si="30"/>
        <v>0</v>
      </c>
      <c r="AT22" s="176">
        <f t="shared" si="30"/>
        <v>0</v>
      </c>
      <c r="AU22" s="176">
        <f t="shared" si="30"/>
        <v>0</v>
      </c>
      <c r="AV22" s="176">
        <f t="shared" si="30"/>
        <v>0</v>
      </c>
      <c r="AW22" s="176">
        <f t="shared" si="30"/>
        <v>0</v>
      </c>
      <c r="AX22" s="176">
        <f t="shared" si="30"/>
        <v>0</v>
      </c>
      <c r="AY22" s="176">
        <f t="shared" si="30"/>
        <v>0</v>
      </c>
      <c r="AZ22" s="176">
        <f t="shared" si="30"/>
        <v>0</v>
      </c>
      <c r="BA22" s="176">
        <f t="shared" si="30"/>
        <v>0</v>
      </c>
      <c r="BB22" s="176">
        <f t="shared" si="30"/>
        <v>0</v>
      </c>
      <c r="BC22" s="176">
        <f t="shared" si="30"/>
        <v>0</v>
      </c>
      <c r="BD22" s="176">
        <f t="shared" si="30"/>
        <v>0</v>
      </c>
      <c r="BE22" s="176">
        <f t="shared" si="30"/>
        <v>0</v>
      </c>
      <c r="BF22" s="176">
        <f t="shared" si="30"/>
        <v>0</v>
      </c>
      <c r="BG22" s="176">
        <f t="shared" si="30"/>
        <v>0</v>
      </c>
      <c r="BH22" s="176">
        <f t="shared" si="30"/>
        <v>0</v>
      </c>
      <c r="BI22" s="176">
        <f t="shared" si="30"/>
        <v>0</v>
      </c>
      <c r="BJ22" s="176">
        <f t="shared" si="30"/>
        <v>0</v>
      </c>
      <c r="BK22" s="176">
        <f t="shared" si="30"/>
        <v>0</v>
      </c>
      <c r="BL22" s="176">
        <f t="shared" si="30"/>
        <v>0</v>
      </c>
      <c r="BM22" s="176">
        <f t="shared" si="30"/>
        <v>0</v>
      </c>
      <c r="BN22" s="176">
        <f t="shared" si="30"/>
        <v>0</v>
      </c>
      <c r="BO22" s="176">
        <f t="shared" si="30"/>
        <v>0</v>
      </c>
      <c r="BP22" s="176">
        <f t="shared" si="30"/>
        <v>0</v>
      </c>
      <c r="BQ22" s="176">
        <f t="shared" si="30"/>
        <v>0</v>
      </c>
      <c r="BR22" s="176">
        <f t="shared" si="30"/>
        <v>0</v>
      </c>
      <c r="BS22" s="176">
        <f t="shared" si="30"/>
        <v>0</v>
      </c>
      <c r="BT22" s="176">
        <f t="shared" si="30"/>
        <v>0</v>
      </c>
      <c r="BU22" s="176">
        <f t="shared" si="30"/>
        <v>0</v>
      </c>
      <c r="BV22" s="176">
        <f t="shared" si="30"/>
        <v>0</v>
      </c>
      <c r="BW22" s="176">
        <f t="shared" si="30"/>
        <v>0</v>
      </c>
      <c r="BX22" s="176">
        <f t="shared" si="30"/>
        <v>0</v>
      </c>
      <c r="BY22" s="176">
        <f t="shared" si="30"/>
        <v>0</v>
      </c>
      <c r="BZ22" s="176">
        <f t="shared" si="30"/>
        <v>0</v>
      </c>
      <c r="CA22" s="176">
        <f t="shared" si="30"/>
        <v>0</v>
      </c>
      <c r="CB22" s="176">
        <f t="shared" si="30"/>
        <v>0</v>
      </c>
      <c r="CC22" s="176">
        <f t="shared" si="30"/>
        <v>0</v>
      </c>
      <c r="CD22" s="176">
        <f t="shared" si="30"/>
        <v>0</v>
      </c>
      <c r="CE22" s="176">
        <f t="shared" si="30"/>
        <v>0</v>
      </c>
      <c r="CF22" s="176">
        <f t="shared" si="30"/>
        <v>0</v>
      </c>
      <c r="CG22" s="176">
        <f t="shared" si="30"/>
        <v>0</v>
      </c>
      <c r="CH22" s="176">
        <f t="shared" si="30"/>
        <v>0</v>
      </c>
      <c r="CI22" s="176">
        <f t="shared" si="30"/>
        <v>0</v>
      </c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</row>
    <row r="23" spans="1:111" s="6" customFormat="1" ht="12">
      <c r="A23" s="8"/>
      <c r="B23" s="11" t="s">
        <v>17</v>
      </c>
      <c r="C23" s="164">
        <v>0</v>
      </c>
      <c r="D23" s="176">
        <f aca="true" t="shared" si="31" ref="D23:AA23">C23+D18-D31</f>
        <v>0</v>
      </c>
      <c r="E23" s="176">
        <f t="shared" si="31"/>
        <v>0</v>
      </c>
      <c r="F23" s="176">
        <f t="shared" si="31"/>
        <v>0</v>
      </c>
      <c r="G23" s="176">
        <f t="shared" si="31"/>
        <v>0</v>
      </c>
      <c r="H23" s="176">
        <f t="shared" si="31"/>
        <v>0</v>
      </c>
      <c r="I23" s="176">
        <f t="shared" si="31"/>
        <v>0</v>
      </c>
      <c r="J23" s="176">
        <f t="shared" si="31"/>
        <v>0</v>
      </c>
      <c r="K23" s="176">
        <f t="shared" si="31"/>
        <v>0</v>
      </c>
      <c r="L23" s="176">
        <f t="shared" si="31"/>
        <v>0</v>
      </c>
      <c r="M23" s="176">
        <f t="shared" si="31"/>
        <v>0</v>
      </c>
      <c r="N23" s="176">
        <f t="shared" si="31"/>
        <v>0</v>
      </c>
      <c r="O23" s="176">
        <f t="shared" si="31"/>
        <v>0</v>
      </c>
      <c r="P23" s="176">
        <f t="shared" si="31"/>
        <v>0</v>
      </c>
      <c r="Q23" s="176">
        <f t="shared" si="31"/>
        <v>0</v>
      </c>
      <c r="R23" s="176">
        <f t="shared" si="31"/>
        <v>0</v>
      </c>
      <c r="S23" s="176">
        <f t="shared" si="31"/>
        <v>0</v>
      </c>
      <c r="T23" s="176">
        <f t="shared" si="31"/>
        <v>0</v>
      </c>
      <c r="U23" s="176">
        <f t="shared" si="31"/>
        <v>0</v>
      </c>
      <c r="V23" s="176">
        <f t="shared" si="31"/>
        <v>0</v>
      </c>
      <c r="W23" s="176">
        <f t="shared" si="31"/>
        <v>0</v>
      </c>
      <c r="X23" s="176">
        <f t="shared" si="31"/>
        <v>0</v>
      </c>
      <c r="Y23" s="176">
        <f t="shared" si="31"/>
        <v>0</v>
      </c>
      <c r="Z23" s="176">
        <f t="shared" si="31"/>
        <v>0</v>
      </c>
      <c r="AA23" s="176">
        <f t="shared" si="31"/>
        <v>0</v>
      </c>
      <c r="AB23" s="176">
        <f aca="true" t="shared" si="32" ref="AB23:CI23">AA23+AB18-AB31</f>
        <v>0</v>
      </c>
      <c r="AC23" s="176">
        <f t="shared" si="32"/>
        <v>0</v>
      </c>
      <c r="AD23" s="176">
        <f t="shared" si="32"/>
        <v>0</v>
      </c>
      <c r="AE23" s="176">
        <f t="shared" si="32"/>
        <v>0</v>
      </c>
      <c r="AF23" s="176">
        <f t="shared" si="32"/>
        <v>0</v>
      </c>
      <c r="AG23" s="176">
        <f t="shared" si="32"/>
        <v>0</v>
      </c>
      <c r="AH23" s="176">
        <f t="shared" si="32"/>
        <v>0</v>
      </c>
      <c r="AI23" s="176">
        <f t="shared" si="32"/>
        <v>0</v>
      </c>
      <c r="AJ23" s="176">
        <f t="shared" si="32"/>
        <v>0</v>
      </c>
      <c r="AK23" s="176">
        <f t="shared" si="32"/>
        <v>0</v>
      </c>
      <c r="AL23" s="176">
        <f t="shared" si="32"/>
        <v>0</v>
      </c>
      <c r="AM23" s="176">
        <f t="shared" si="32"/>
        <v>0</v>
      </c>
      <c r="AN23" s="176">
        <f t="shared" si="32"/>
        <v>0</v>
      </c>
      <c r="AO23" s="176">
        <f t="shared" si="32"/>
        <v>0</v>
      </c>
      <c r="AP23" s="176">
        <f t="shared" si="32"/>
        <v>0</v>
      </c>
      <c r="AQ23" s="176">
        <f t="shared" si="32"/>
        <v>0</v>
      </c>
      <c r="AR23" s="176">
        <f t="shared" si="32"/>
        <v>0</v>
      </c>
      <c r="AS23" s="176">
        <f t="shared" si="32"/>
        <v>0</v>
      </c>
      <c r="AT23" s="176">
        <f t="shared" si="32"/>
        <v>0</v>
      </c>
      <c r="AU23" s="176">
        <f t="shared" si="32"/>
        <v>0</v>
      </c>
      <c r="AV23" s="176">
        <f t="shared" si="32"/>
        <v>0</v>
      </c>
      <c r="AW23" s="176">
        <f t="shared" si="32"/>
        <v>0</v>
      </c>
      <c r="AX23" s="176">
        <f t="shared" si="32"/>
        <v>0</v>
      </c>
      <c r="AY23" s="176">
        <f t="shared" si="32"/>
        <v>0</v>
      </c>
      <c r="AZ23" s="176">
        <f t="shared" si="32"/>
        <v>0</v>
      </c>
      <c r="BA23" s="176">
        <f t="shared" si="32"/>
        <v>0</v>
      </c>
      <c r="BB23" s="176">
        <f t="shared" si="32"/>
        <v>0</v>
      </c>
      <c r="BC23" s="176">
        <f t="shared" si="32"/>
        <v>0</v>
      </c>
      <c r="BD23" s="176">
        <f t="shared" si="32"/>
        <v>0</v>
      </c>
      <c r="BE23" s="176">
        <f t="shared" si="32"/>
        <v>0</v>
      </c>
      <c r="BF23" s="176">
        <f t="shared" si="32"/>
        <v>0</v>
      </c>
      <c r="BG23" s="176">
        <f t="shared" si="32"/>
        <v>0</v>
      </c>
      <c r="BH23" s="176">
        <f t="shared" si="32"/>
        <v>0</v>
      </c>
      <c r="BI23" s="176">
        <f t="shared" si="32"/>
        <v>0</v>
      </c>
      <c r="BJ23" s="176">
        <f t="shared" si="32"/>
        <v>0</v>
      </c>
      <c r="BK23" s="176">
        <f t="shared" si="32"/>
        <v>0</v>
      </c>
      <c r="BL23" s="176">
        <f t="shared" si="32"/>
        <v>0</v>
      </c>
      <c r="BM23" s="176">
        <f t="shared" si="32"/>
        <v>0</v>
      </c>
      <c r="BN23" s="176">
        <f t="shared" si="32"/>
        <v>0</v>
      </c>
      <c r="BO23" s="176">
        <f t="shared" si="32"/>
        <v>0</v>
      </c>
      <c r="BP23" s="176">
        <f t="shared" si="32"/>
        <v>0</v>
      </c>
      <c r="BQ23" s="176">
        <f t="shared" si="32"/>
        <v>0</v>
      </c>
      <c r="BR23" s="176">
        <f t="shared" si="32"/>
        <v>0</v>
      </c>
      <c r="BS23" s="176">
        <f t="shared" si="32"/>
        <v>0</v>
      </c>
      <c r="BT23" s="176">
        <f t="shared" si="32"/>
        <v>0</v>
      </c>
      <c r="BU23" s="176">
        <f t="shared" si="32"/>
        <v>0</v>
      </c>
      <c r="BV23" s="176">
        <f t="shared" si="32"/>
        <v>0</v>
      </c>
      <c r="BW23" s="176">
        <f t="shared" si="32"/>
        <v>0</v>
      </c>
      <c r="BX23" s="176">
        <f t="shared" si="32"/>
        <v>0</v>
      </c>
      <c r="BY23" s="176">
        <f t="shared" si="32"/>
        <v>0</v>
      </c>
      <c r="BZ23" s="176">
        <f t="shared" si="32"/>
        <v>0</v>
      </c>
      <c r="CA23" s="176">
        <f t="shared" si="32"/>
        <v>0</v>
      </c>
      <c r="CB23" s="176">
        <f t="shared" si="32"/>
        <v>0</v>
      </c>
      <c r="CC23" s="176">
        <f t="shared" si="32"/>
        <v>0</v>
      </c>
      <c r="CD23" s="176">
        <f t="shared" si="32"/>
        <v>0</v>
      </c>
      <c r="CE23" s="176">
        <f t="shared" si="32"/>
        <v>0</v>
      </c>
      <c r="CF23" s="176">
        <f t="shared" si="32"/>
        <v>0</v>
      </c>
      <c r="CG23" s="176">
        <f t="shared" si="32"/>
        <v>0</v>
      </c>
      <c r="CH23" s="176">
        <f t="shared" si="32"/>
        <v>0</v>
      </c>
      <c r="CI23" s="176">
        <f t="shared" si="32"/>
        <v>0</v>
      </c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</row>
    <row r="24" spans="1:111" s="6" customFormat="1" ht="12">
      <c r="A24" s="8"/>
      <c r="B24" s="56" t="s">
        <v>19</v>
      </c>
      <c r="C24" s="164">
        <v>0</v>
      </c>
      <c r="D24" s="176">
        <f>D11*0.12</f>
        <v>0</v>
      </c>
      <c r="E24" s="176">
        <f aca="true" t="shared" si="33" ref="E24:S24">E11*0.12</f>
        <v>0</v>
      </c>
      <c r="F24" s="176">
        <f t="shared" si="33"/>
        <v>0</v>
      </c>
      <c r="G24" s="176">
        <f t="shared" si="33"/>
        <v>0</v>
      </c>
      <c r="H24" s="176">
        <f t="shared" si="33"/>
        <v>0</v>
      </c>
      <c r="I24" s="176">
        <f t="shared" si="33"/>
        <v>0</v>
      </c>
      <c r="J24" s="176">
        <f t="shared" si="33"/>
        <v>0</v>
      </c>
      <c r="K24" s="176">
        <f t="shared" si="33"/>
        <v>0</v>
      </c>
      <c r="L24" s="176">
        <f t="shared" si="33"/>
        <v>0</v>
      </c>
      <c r="M24" s="176">
        <f t="shared" si="33"/>
        <v>0</v>
      </c>
      <c r="N24" s="176">
        <f t="shared" si="33"/>
        <v>0</v>
      </c>
      <c r="O24" s="176">
        <f t="shared" si="33"/>
        <v>0</v>
      </c>
      <c r="P24" s="176">
        <f t="shared" si="33"/>
        <v>0</v>
      </c>
      <c r="Q24" s="176">
        <f t="shared" si="33"/>
        <v>0</v>
      </c>
      <c r="R24" s="176">
        <f t="shared" si="33"/>
        <v>0</v>
      </c>
      <c r="S24" s="176">
        <f t="shared" si="33"/>
        <v>0</v>
      </c>
      <c r="T24" s="176">
        <f aca="true" t="shared" si="34" ref="T24:AA24">T11*0.12+S24-T32</f>
        <v>945.402</v>
      </c>
      <c r="U24" s="176">
        <f t="shared" si="34"/>
        <v>2281.9128419999997</v>
      </c>
      <c r="V24" s="176">
        <f>V11*0.12+U24-V32</f>
        <v>394.0967147619999</v>
      </c>
      <c r="W24" s="176">
        <f t="shared" si="34"/>
        <v>-1253.3961719815934</v>
      </c>
      <c r="X24" s="176">
        <f t="shared" si="34"/>
        <v>-2888.8131023568258</v>
      </c>
      <c r="Y24" s="176">
        <f t="shared" si="34"/>
        <v>-4200.472428556461</v>
      </c>
      <c r="Z24" s="176">
        <f t="shared" si="34"/>
        <v>-5497.057284454308</v>
      </c>
      <c r="AA24" s="176">
        <f t="shared" si="34"/>
        <v>-6790.723122804178</v>
      </c>
      <c r="AB24" s="176">
        <f aca="true" t="shared" si="35" ref="AB24:CI24">AB11*0.12+AA24-AB32</f>
        <v>-8058.022564260309</v>
      </c>
      <c r="AC24" s="176">
        <f t="shared" si="35"/>
        <v>-9309.851465015156</v>
      </c>
      <c r="AD24" s="176">
        <f t="shared" si="35"/>
        <v>-10546.071695241028</v>
      </c>
      <c r="AE24" s="176">
        <f t="shared" si="35"/>
        <v>-11766.543891808202</v>
      </c>
      <c r="AF24" s="176">
        <f t="shared" si="35"/>
        <v>-12971.127447273297</v>
      </c>
      <c r="AG24" s="176">
        <f t="shared" si="35"/>
        <v>-14159.68049876933</v>
      </c>
      <c r="AH24" s="176">
        <f t="shared" si="35"/>
        <v>-15332.059916796577</v>
      </c>
      <c r="AI24" s="176">
        <f t="shared" si="35"/>
        <v>-16488.121293913355</v>
      </c>
      <c r="AJ24" s="176">
        <f t="shared" si="35"/>
        <v>-17627.718933325817</v>
      </c>
      <c r="AK24" s="176">
        <f t="shared" si="35"/>
        <v>-18750.705837375892</v>
      </c>
      <c r="AL24" s="176">
        <f t="shared" si="35"/>
        <v>-19856.93369592641</v>
      </c>
      <c r="AM24" s="176">
        <f t="shared" si="35"/>
        <v>-20946.252874642563</v>
      </c>
      <c r="AN24" s="176">
        <f t="shared" si="35"/>
        <v>-22046.083316486183</v>
      </c>
      <c r="AO24" s="176">
        <f t="shared" si="35"/>
        <v>-23131.752970908306</v>
      </c>
      <c r="AP24" s="176">
        <f t="shared" si="35"/>
        <v>-24203.15630632648</v>
      </c>
      <c r="AQ24" s="176">
        <f t="shared" si="35"/>
        <v>-25279.472971342515</v>
      </c>
      <c r="AR24" s="176">
        <f t="shared" si="35"/>
        <v>-26341.4536153145</v>
      </c>
      <c r="AS24" s="176">
        <f t="shared" si="35"/>
        <v>-27388.991400752282</v>
      </c>
      <c r="AT24" s="176">
        <f t="shared" si="35"/>
        <v>-28421.978693972014</v>
      </c>
      <c r="AU24" s="176">
        <f t="shared" si="35"/>
        <v>-29440.307059162646</v>
      </c>
      <c r="AV24" s="176">
        <f t="shared" si="35"/>
        <v>-30443.867252408152</v>
      </c>
      <c r="AW24" s="176">
        <f t="shared" si="35"/>
        <v>-31432.549215665225</v>
      </c>
      <c r="AX24" s="176">
        <f t="shared" si="35"/>
        <v>-32406.242070696095</v>
      </c>
      <c r="AY24" s="176">
        <f t="shared" si="35"/>
        <v>-33381.206192233396</v>
      </c>
      <c r="AZ24" s="176">
        <f t="shared" si="35"/>
        <v>-34357.44078270873</v>
      </c>
      <c r="BA24" s="176">
        <f t="shared" si="35"/>
        <v>-35334.94504505408</v>
      </c>
      <c r="BB24" s="176">
        <f t="shared" si="35"/>
        <v>-36313.718182701516</v>
      </c>
      <c r="BC24" s="176">
        <f t="shared" si="35"/>
        <v>-37293.75939958283</v>
      </c>
      <c r="BD24" s="176">
        <f t="shared" si="35"/>
        <v>-38275.06790012927</v>
      </c>
      <c r="BE24" s="176">
        <f t="shared" si="35"/>
        <v>-39257.64288927119</v>
      </c>
      <c r="BF24" s="176">
        <f t="shared" si="35"/>
        <v>-40241.48357243779</v>
      </c>
      <c r="BG24" s="176">
        <f t="shared" si="35"/>
        <v>-41226.589155556736</v>
      </c>
      <c r="BH24" s="176">
        <f t="shared" si="35"/>
        <v>-42212.95884505389</v>
      </c>
      <c r="BI24" s="176">
        <f t="shared" si="35"/>
        <v>-43200.591847852986</v>
      </c>
      <c r="BJ24" s="176">
        <f t="shared" si="35"/>
        <v>-44189.487371375326</v>
      </c>
      <c r="BK24" s="176">
        <f t="shared" si="35"/>
        <v>-45179.64462353946</v>
      </c>
      <c r="BL24" s="176">
        <f t="shared" si="35"/>
        <v>-46171.062812760865</v>
      </c>
      <c r="BM24" s="176">
        <f t="shared" si="35"/>
        <v>-47163.74114795165</v>
      </c>
      <c r="BN24" s="176">
        <f t="shared" si="35"/>
        <v>-48157.678838520245</v>
      </c>
      <c r="BO24" s="176">
        <f t="shared" si="35"/>
        <v>-49152.87509437106</v>
      </c>
      <c r="BP24" s="176">
        <f t="shared" si="35"/>
        <v>-50149.32912590422</v>
      </c>
      <c r="BQ24" s="176">
        <f t="shared" si="35"/>
        <v>-51147.04014401522</v>
      </c>
      <c r="BR24" s="176">
        <f t="shared" si="35"/>
        <v>-52146.00736009461</v>
      </c>
      <c r="BS24" s="176">
        <f t="shared" si="35"/>
        <v>-53146.22998602773</v>
      </c>
      <c r="BT24" s="176">
        <f t="shared" si="35"/>
        <v>-54147.707234194335</v>
      </c>
      <c r="BU24" s="176">
        <f t="shared" si="35"/>
        <v>-55150.43831746834</v>
      </c>
      <c r="BV24" s="176">
        <f t="shared" si="35"/>
        <v>-56154.42244921748</v>
      </c>
      <c r="BW24" s="176">
        <f t="shared" si="35"/>
        <v>-57159.65884330302</v>
      </c>
      <c r="BX24" s="176">
        <f t="shared" si="35"/>
        <v>-58166.146714079405</v>
      </c>
      <c r="BY24" s="176">
        <f t="shared" si="35"/>
        <v>-59173.88527639401</v>
      </c>
      <c r="BZ24" s="176">
        <f t="shared" si="35"/>
        <v>-60182.87374558678</v>
      </c>
      <c r="CA24" s="176">
        <f t="shared" si="35"/>
        <v>-61193.11133748995</v>
      </c>
      <c r="CB24" s="176">
        <f t="shared" si="35"/>
        <v>-62204.59726842772</v>
      </c>
      <c r="CC24" s="176">
        <f t="shared" si="35"/>
        <v>-63217.33075521597</v>
      </c>
      <c r="CD24" s="176">
        <f t="shared" si="35"/>
        <v>-64231.311015161904</v>
      </c>
      <c r="CE24" s="176">
        <f t="shared" si="35"/>
        <v>-65246.5372660638</v>
      </c>
      <c r="CF24" s="176">
        <f t="shared" si="35"/>
        <v>-66263.00872621068</v>
      </c>
      <c r="CG24" s="176">
        <f t="shared" si="35"/>
        <v>-67280.72461438196</v>
      </c>
      <c r="CH24" s="176">
        <f t="shared" si="35"/>
        <v>-68299.68414984722</v>
      </c>
      <c r="CI24" s="176">
        <f t="shared" si="35"/>
        <v>-69319.88655236582</v>
      </c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</row>
    <row r="25" spans="1:111" s="6" customFormat="1" ht="12">
      <c r="A25" s="8"/>
      <c r="B25" s="56"/>
      <c r="C25" s="17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115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</row>
    <row r="26" spans="1:111" s="6" customFormat="1" ht="31.5">
      <c r="A26" s="8"/>
      <c r="B26" s="73" t="s">
        <v>20</v>
      </c>
      <c r="C26" s="17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11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</row>
    <row r="27" spans="1:111" s="6" customFormat="1" ht="12">
      <c r="A27" s="8"/>
      <c r="B27" s="10" t="s">
        <v>21</v>
      </c>
      <c r="C27" s="17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116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</row>
    <row r="28" spans="1:111" s="6" customFormat="1" ht="12.75">
      <c r="A28" s="8"/>
      <c r="B28" s="56" t="s">
        <v>14</v>
      </c>
      <c r="C28" s="12">
        <f>SUM(D28:AA28)</f>
        <v>156123.69169594432</v>
      </c>
      <c r="D28" s="99">
        <f>D15</f>
        <v>0</v>
      </c>
      <c r="E28" s="99">
        <f aca="true" t="shared" si="36" ref="E28:P28">E15</f>
        <v>0</v>
      </c>
      <c r="F28" s="99">
        <f t="shared" si="36"/>
        <v>0</v>
      </c>
      <c r="G28" s="99">
        <f t="shared" si="36"/>
        <v>0</v>
      </c>
      <c r="H28" s="99">
        <f t="shared" si="36"/>
        <v>0</v>
      </c>
      <c r="I28" s="99">
        <f t="shared" si="36"/>
        <v>0</v>
      </c>
      <c r="J28" s="99">
        <f t="shared" si="36"/>
        <v>0</v>
      </c>
      <c r="K28" s="99">
        <f t="shared" si="36"/>
        <v>0</v>
      </c>
      <c r="L28" s="99">
        <f t="shared" si="36"/>
        <v>0</v>
      </c>
      <c r="M28" s="99">
        <f t="shared" si="36"/>
        <v>0</v>
      </c>
      <c r="N28" s="99">
        <f t="shared" si="36"/>
        <v>0</v>
      </c>
      <c r="O28" s="99">
        <f t="shared" si="36"/>
        <v>0</v>
      </c>
      <c r="P28" s="99">
        <f t="shared" si="36"/>
        <v>0</v>
      </c>
      <c r="Q28" s="99">
        <f aca="true" t="shared" si="37" ref="Q28:AA28">Q15</f>
        <v>0</v>
      </c>
      <c r="R28" s="99">
        <f t="shared" si="37"/>
        <v>0</v>
      </c>
      <c r="S28" s="99">
        <f t="shared" si="37"/>
        <v>0</v>
      </c>
      <c r="T28" s="99">
        <f t="shared" si="37"/>
        <v>12605.36</v>
      </c>
      <c r="U28" s="99">
        <f t="shared" si="37"/>
        <v>17820.14456</v>
      </c>
      <c r="V28" s="99">
        <f t="shared" si="37"/>
        <v>21495.784970160006</v>
      </c>
      <c r="W28" s="99">
        <f t="shared" si="37"/>
        <v>18033.42817675209</v>
      </c>
      <c r="X28" s="99">
        <f t="shared" si="37"/>
        <v>18194.440928330234</v>
      </c>
      <c r="Y28" s="99">
        <f t="shared" si="37"/>
        <v>22511.208984004865</v>
      </c>
      <c r="Z28" s="99">
        <f t="shared" si="37"/>
        <v>22712.201921362048</v>
      </c>
      <c r="AA28" s="99">
        <f t="shared" si="37"/>
        <v>22751.122155335055</v>
      </c>
      <c r="AB28" s="99">
        <f aca="true" t="shared" si="38" ref="AB28:CI28">AB15</f>
        <v>23102.67411391826</v>
      </c>
      <c r="AC28" s="99">
        <f t="shared" si="38"/>
        <v>23308.947989935383</v>
      </c>
      <c r="AD28" s="99">
        <f t="shared" si="38"/>
        <v>23517.06359698838</v>
      </c>
      <c r="AE28" s="99">
        <f t="shared" si="38"/>
        <v>23727.037379104353</v>
      </c>
      <c r="AF28" s="99">
        <f t="shared" si="38"/>
        <v>23938.88592713207</v>
      </c>
      <c r="AG28" s="99">
        <f t="shared" si="38"/>
        <v>24152.62598005289</v>
      </c>
      <c r="AH28" s="99">
        <f t="shared" si="38"/>
        <v>24368.274426303364</v>
      </c>
      <c r="AI28" s="99">
        <f t="shared" si="38"/>
        <v>24585.84830510964</v>
      </c>
      <c r="AJ28" s="99">
        <f t="shared" si="38"/>
        <v>24805.364807833834</v>
      </c>
      <c r="AK28" s="99">
        <f t="shared" si="38"/>
        <v>25026.84127933235</v>
      </c>
      <c r="AL28" s="99">
        <f t="shared" si="38"/>
        <v>25250.29521932639</v>
      </c>
      <c r="AM28" s="99">
        <f t="shared" si="38"/>
        <v>25475.74428378466</v>
      </c>
      <c r="AN28" s="99">
        <f t="shared" si="38"/>
        <v>25335.594108751728</v>
      </c>
      <c r="AO28" s="99">
        <f t="shared" si="38"/>
        <v>25524.404607705044</v>
      </c>
      <c r="AP28" s="99">
        <f t="shared" si="38"/>
        <v>25714.622194424366</v>
      </c>
      <c r="AQ28" s="99">
        <f t="shared" si="38"/>
        <v>25649.111133119528</v>
      </c>
      <c r="AR28" s="99">
        <f t="shared" si="38"/>
        <v>25840.25808037349</v>
      </c>
      <c r="AS28" s="99">
        <f t="shared" si="38"/>
        <v>26032.829527496273</v>
      </c>
      <c r="AT28" s="99">
        <f t="shared" si="38"/>
        <v>26226.836090403565</v>
      </c>
      <c r="AU28" s="99">
        <f t="shared" si="38"/>
        <v>26422.288464124904</v>
      </c>
      <c r="AV28" s="99">
        <f t="shared" si="38"/>
        <v>26619.197423393263</v>
      </c>
      <c r="AW28" s="99">
        <f t="shared" si="38"/>
        <v>26817.57382323903</v>
      </c>
      <c r="AX28" s="99">
        <f t="shared" si="38"/>
        <v>27017.4285995884</v>
      </c>
      <c r="AY28" s="99">
        <f t="shared" si="38"/>
        <v>27000.478379502707</v>
      </c>
      <c r="AZ28" s="99">
        <f t="shared" si="38"/>
        <v>26983.538793662232</v>
      </c>
      <c r="BA28" s="99">
        <f t="shared" si="38"/>
        <v>26966.60983539526</v>
      </c>
      <c r="BB28" s="99">
        <f t="shared" si="38"/>
        <v>26949.691498034244</v>
      </c>
      <c r="BC28" s="99">
        <f t="shared" si="38"/>
        <v>26932.783774915835</v>
      </c>
      <c r="BD28" s="99">
        <f t="shared" si="38"/>
        <v>26915.886659380853</v>
      </c>
      <c r="BE28" s="99">
        <f t="shared" si="38"/>
        <v>26899.000144774313</v>
      </c>
      <c r="BF28" s="99">
        <f t="shared" si="38"/>
        <v>26882.12422444539</v>
      </c>
      <c r="BG28" s="99">
        <f t="shared" si="38"/>
        <v>26865.258891747428</v>
      </c>
      <c r="BH28" s="99">
        <f t="shared" si="38"/>
        <v>26848.404140037965</v>
      </c>
      <c r="BI28" s="99">
        <f t="shared" si="38"/>
        <v>26831.55996267868</v>
      </c>
      <c r="BJ28" s="99">
        <f t="shared" si="38"/>
        <v>26814.726353035425</v>
      </c>
      <c r="BK28" s="99">
        <f t="shared" si="38"/>
        <v>26797.90330447823</v>
      </c>
      <c r="BL28" s="99">
        <f t="shared" si="38"/>
        <v>26781.090810381254</v>
      </c>
      <c r="BM28" s="99">
        <f t="shared" si="38"/>
        <v>26764.28886412284</v>
      </c>
      <c r="BN28" s="99">
        <f t="shared" si="38"/>
        <v>26747.49745908547</v>
      </c>
      <c r="BO28" s="99">
        <f t="shared" si="38"/>
        <v>26730.716588655778</v>
      </c>
      <c r="BP28" s="99">
        <f t="shared" si="38"/>
        <v>26713.946246224557</v>
      </c>
      <c r="BQ28" s="99">
        <f t="shared" si="38"/>
        <v>26697.18642518675</v>
      </c>
      <c r="BR28" s="99">
        <f t="shared" si="38"/>
        <v>26680.437118941423</v>
      </c>
      <c r="BS28" s="99">
        <f t="shared" si="38"/>
        <v>26663.698320891803</v>
      </c>
      <c r="BT28" s="99">
        <f t="shared" si="38"/>
        <v>26646.970024445247</v>
      </c>
      <c r="BU28" s="99">
        <f t="shared" si="38"/>
        <v>26630.252223013245</v>
      </c>
      <c r="BV28" s="99">
        <f t="shared" si="38"/>
        <v>26613.544910011424</v>
      </c>
      <c r="BW28" s="99">
        <f t="shared" si="38"/>
        <v>26596.84807885955</v>
      </c>
      <c r="BX28" s="99">
        <f t="shared" si="38"/>
        <v>26580.161722981506</v>
      </c>
      <c r="BY28" s="99">
        <f t="shared" si="38"/>
        <v>26563.485835805302</v>
      </c>
      <c r="BZ28" s="99">
        <f t="shared" si="38"/>
        <v>26546.820410763074</v>
      </c>
      <c r="CA28" s="99">
        <f t="shared" si="38"/>
        <v>26530.165441291083</v>
      </c>
      <c r="CB28" s="99">
        <f t="shared" si="38"/>
        <v>26513.5209208297</v>
      </c>
      <c r="CC28" s="99">
        <f t="shared" si="38"/>
        <v>26496.886842823413</v>
      </c>
      <c r="CD28" s="99">
        <f t="shared" si="38"/>
        <v>26480.263200720838</v>
      </c>
      <c r="CE28" s="99">
        <f t="shared" si="38"/>
        <v>26463.64998797467</v>
      </c>
      <c r="CF28" s="99">
        <f t="shared" si="38"/>
        <v>26447.04719804174</v>
      </c>
      <c r="CG28" s="99">
        <f t="shared" si="38"/>
        <v>26430.454824382963</v>
      </c>
      <c r="CH28" s="99">
        <f t="shared" si="38"/>
        <v>26413.872860463383</v>
      </c>
      <c r="CI28" s="99">
        <f t="shared" si="38"/>
        <v>26397.301299752115</v>
      </c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</row>
    <row r="29" spans="1:111" s="6" customFormat="1" ht="12.75">
      <c r="A29" s="8"/>
      <c r="B29" s="56" t="s">
        <v>15</v>
      </c>
      <c r="C29" s="12">
        <f aca="true" t="shared" si="39" ref="C29:C34">SUM(D29:AA29)</f>
        <v>6342.524975147737</v>
      </c>
      <c r="D29" s="99">
        <f>D16</f>
        <v>0</v>
      </c>
      <c r="E29" s="99">
        <f aca="true" t="shared" si="40" ref="E29:P29">E16</f>
        <v>0</v>
      </c>
      <c r="F29" s="99">
        <f t="shared" si="40"/>
        <v>0</v>
      </c>
      <c r="G29" s="99">
        <f t="shared" si="40"/>
        <v>0</v>
      </c>
      <c r="H29" s="99">
        <f t="shared" si="40"/>
        <v>0</v>
      </c>
      <c r="I29" s="99">
        <f t="shared" si="40"/>
        <v>0</v>
      </c>
      <c r="J29" s="99">
        <f t="shared" si="40"/>
        <v>0</v>
      </c>
      <c r="K29" s="99">
        <f t="shared" si="40"/>
        <v>0</v>
      </c>
      <c r="L29" s="99">
        <f t="shared" si="40"/>
        <v>0</v>
      </c>
      <c r="M29" s="99">
        <f t="shared" si="40"/>
        <v>0</v>
      </c>
      <c r="N29" s="99">
        <f t="shared" si="40"/>
        <v>0</v>
      </c>
      <c r="O29" s="99">
        <f t="shared" si="40"/>
        <v>0</v>
      </c>
      <c r="P29" s="99">
        <f t="shared" si="40"/>
        <v>0</v>
      </c>
      <c r="Q29" s="99">
        <f aca="true" t="shared" si="41" ref="Q29:AA29">Q16</f>
        <v>0</v>
      </c>
      <c r="R29" s="99">
        <f t="shared" si="41"/>
        <v>0</v>
      </c>
      <c r="S29" s="99">
        <f t="shared" si="41"/>
        <v>0</v>
      </c>
      <c r="T29" s="99">
        <f t="shared" si="41"/>
        <v>512.09275</v>
      </c>
      <c r="U29" s="114">
        <f t="shared" si="41"/>
        <v>723.9433727500001</v>
      </c>
      <c r="V29" s="99">
        <f t="shared" si="41"/>
        <v>873.2662644127502</v>
      </c>
      <c r="W29" s="99">
        <f t="shared" si="41"/>
        <v>732.6080196805538</v>
      </c>
      <c r="X29" s="99">
        <f t="shared" si="41"/>
        <v>739.1491627134156</v>
      </c>
      <c r="Y29" s="99">
        <f t="shared" si="41"/>
        <v>914.5178649751977</v>
      </c>
      <c r="Z29" s="99">
        <f t="shared" si="41"/>
        <v>922.6832030553331</v>
      </c>
      <c r="AA29" s="99">
        <f t="shared" si="41"/>
        <v>924.2643375604866</v>
      </c>
      <c r="AB29" s="99">
        <f aca="true" t="shared" si="42" ref="AB29:CI29">AB16</f>
        <v>938.5461358779293</v>
      </c>
      <c r="AC29" s="99">
        <f t="shared" si="42"/>
        <v>946.9260120911249</v>
      </c>
      <c r="AD29" s="99">
        <f t="shared" si="42"/>
        <v>955.3807086276529</v>
      </c>
      <c r="AE29" s="99">
        <f t="shared" si="42"/>
        <v>963.9108935261143</v>
      </c>
      <c r="AF29" s="99">
        <f t="shared" si="42"/>
        <v>972.5172407897402</v>
      </c>
      <c r="AG29" s="99">
        <f t="shared" si="42"/>
        <v>981.2004304396486</v>
      </c>
      <c r="AH29" s="99">
        <f t="shared" si="42"/>
        <v>989.9611485685741</v>
      </c>
      <c r="AI29" s="99">
        <f t="shared" si="42"/>
        <v>998.8000873950791</v>
      </c>
      <c r="AJ29" s="99">
        <f t="shared" si="42"/>
        <v>1007.7179453182495</v>
      </c>
      <c r="AK29" s="99">
        <f t="shared" si="42"/>
        <v>1016.7154269728768</v>
      </c>
      <c r="AL29" s="99">
        <f t="shared" si="42"/>
        <v>1025.7932432851346</v>
      </c>
      <c r="AM29" s="99">
        <f t="shared" si="42"/>
        <v>1034.9521115287519</v>
      </c>
      <c r="AN29" s="99">
        <f t="shared" si="42"/>
        <v>1029.2585106680388</v>
      </c>
      <c r="AO29" s="99">
        <f t="shared" si="42"/>
        <v>1036.9289371880175</v>
      </c>
      <c r="AP29" s="99">
        <f t="shared" si="42"/>
        <v>1044.65652664849</v>
      </c>
      <c r="AQ29" s="99">
        <f t="shared" si="42"/>
        <v>1041.9951397829807</v>
      </c>
      <c r="AR29" s="99">
        <f t="shared" si="42"/>
        <v>1049.760484515173</v>
      </c>
      <c r="AS29" s="99">
        <f t="shared" si="42"/>
        <v>1057.5836995545362</v>
      </c>
      <c r="AT29" s="99">
        <f t="shared" si="42"/>
        <v>1065.4652161726447</v>
      </c>
      <c r="AU29" s="99">
        <f t="shared" si="42"/>
        <v>1073.405468855074</v>
      </c>
      <c r="AV29" s="99">
        <f t="shared" si="42"/>
        <v>1081.4048953253514</v>
      </c>
      <c r="AW29" s="99">
        <f t="shared" si="42"/>
        <v>1089.4639365690855</v>
      </c>
      <c r="AX29" s="99">
        <f t="shared" si="42"/>
        <v>1097.5830368582788</v>
      </c>
      <c r="AY29" s="99">
        <f t="shared" si="42"/>
        <v>1096.8944341672975</v>
      </c>
      <c r="AZ29" s="99">
        <f t="shared" si="42"/>
        <v>1096.2062634925283</v>
      </c>
      <c r="BA29" s="99">
        <f t="shared" si="42"/>
        <v>1095.5185245629323</v>
      </c>
      <c r="BB29" s="99">
        <f t="shared" si="42"/>
        <v>1094.8312171076411</v>
      </c>
      <c r="BC29" s="99">
        <f t="shared" si="42"/>
        <v>1094.1443408559558</v>
      </c>
      <c r="BD29" s="99">
        <f t="shared" si="42"/>
        <v>1093.4578955373472</v>
      </c>
      <c r="BE29" s="99">
        <f t="shared" si="42"/>
        <v>1092.7718808814564</v>
      </c>
      <c r="BF29" s="99">
        <f t="shared" si="42"/>
        <v>1092.086296618094</v>
      </c>
      <c r="BG29" s="99">
        <f t="shared" si="42"/>
        <v>1091.4011424772393</v>
      </c>
      <c r="BH29" s="99">
        <f t="shared" si="42"/>
        <v>1090.7164181890423</v>
      </c>
      <c r="BI29" s="99">
        <f t="shared" si="42"/>
        <v>1090.0321234838214</v>
      </c>
      <c r="BJ29" s="99">
        <f t="shared" si="42"/>
        <v>1089.3482580920643</v>
      </c>
      <c r="BK29" s="99">
        <f t="shared" si="42"/>
        <v>1088.664821744428</v>
      </c>
      <c r="BL29" s="99">
        <f t="shared" si="42"/>
        <v>1087.9818141717385</v>
      </c>
      <c r="BM29" s="99">
        <f t="shared" si="42"/>
        <v>1087.2992351049902</v>
      </c>
      <c r="BN29" s="99">
        <f t="shared" si="42"/>
        <v>1086.617084275347</v>
      </c>
      <c r="BO29" s="99">
        <f t="shared" si="42"/>
        <v>1085.935361414141</v>
      </c>
      <c r="BP29" s="99">
        <f t="shared" si="42"/>
        <v>1085.2540662528725</v>
      </c>
      <c r="BQ29" s="99">
        <f t="shared" si="42"/>
        <v>1084.5731985232117</v>
      </c>
      <c r="BR29" s="99">
        <f t="shared" si="42"/>
        <v>1083.8927579569954</v>
      </c>
      <c r="BS29" s="99">
        <f t="shared" si="42"/>
        <v>1083.2127442862295</v>
      </c>
      <c r="BT29" s="99">
        <f t="shared" si="42"/>
        <v>1082.5331572430882</v>
      </c>
      <c r="BU29" s="99">
        <f t="shared" si="42"/>
        <v>1081.853996559913</v>
      </c>
      <c r="BV29" s="99">
        <f t="shared" si="42"/>
        <v>1081.175261969214</v>
      </c>
      <c r="BW29" s="99">
        <f t="shared" si="42"/>
        <v>1080.4969532036694</v>
      </c>
      <c r="BX29" s="99">
        <f t="shared" si="42"/>
        <v>1079.8190699961237</v>
      </c>
      <c r="BY29" s="99">
        <f t="shared" si="42"/>
        <v>1079.1416120795905</v>
      </c>
      <c r="BZ29" s="99">
        <f t="shared" si="42"/>
        <v>1078.4645791872497</v>
      </c>
      <c r="CA29" s="99">
        <f t="shared" si="42"/>
        <v>1077.7879710524503</v>
      </c>
      <c r="CB29" s="99">
        <f t="shared" si="42"/>
        <v>1077.1117874087065</v>
      </c>
      <c r="CC29" s="99">
        <f t="shared" si="42"/>
        <v>1076.4360279897012</v>
      </c>
      <c r="CD29" s="99">
        <f t="shared" si="42"/>
        <v>1075.760692529284</v>
      </c>
      <c r="CE29" s="99">
        <f t="shared" si="42"/>
        <v>1075.085780761471</v>
      </c>
      <c r="CF29" s="99">
        <f t="shared" si="42"/>
        <v>1074.4112924204455</v>
      </c>
      <c r="CG29" s="99">
        <f t="shared" si="42"/>
        <v>1073.737227240558</v>
      </c>
      <c r="CH29" s="99">
        <f t="shared" si="42"/>
        <v>1073.063584956325</v>
      </c>
      <c r="CI29" s="99">
        <f t="shared" si="42"/>
        <v>1072.3903653024297</v>
      </c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</row>
    <row r="30" spans="1:111" s="6" customFormat="1" ht="12.75">
      <c r="A30" s="8"/>
      <c r="B30" s="56" t="s">
        <v>16</v>
      </c>
      <c r="C30" s="12">
        <f t="shared" si="39"/>
        <v>487.88653654982585</v>
      </c>
      <c r="D30" s="99">
        <f>D17</f>
        <v>0</v>
      </c>
      <c r="E30" s="99">
        <f aca="true" t="shared" si="43" ref="E30:P30">E17</f>
        <v>0</v>
      </c>
      <c r="F30" s="99">
        <f t="shared" si="43"/>
        <v>0</v>
      </c>
      <c r="G30" s="99">
        <f t="shared" si="43"/>
        <v>0</v>
      </c>
      <c r="H30" s="99">
        <f t="shared" si="43"/>
        <v>0</v>
      </c>
      <c r="I30" s="99">
        <f t="shared" si="43"/>
        <v>0</v>
      </c>
      <c r="J30" s="99">
        <f t="shared" si="43"/>
        <v>0</v>
      </c>
      <c r="K30" s="99">
        <f t="shared" si="43"/>
        <v>0</v>
      </c>
      <c r="L30" s="99">
        <f t="shared" si="43"/>
        <v>0</v>
      </c>
      <c r="M30" s="99">
        <f t="shared" si="43"/>
        <v>0</v>
      </c>
      <c r="N30" s="99">
        <f t="shared" si="43"/>
        <v>0</v>
      </c>
      <c r="O30" s="99">
        <f t="shared" si="43"/>
        <v>0</v>
      </c>
      <c r="P30" s="99">
        <f t="shared" si="43"/>
        <v>0</v>
      </c>
      <c r="Q30" s="99">
        <f aca="true" t="shared" si="44" ref="Q30:AA30">Q17</f>
        <v>0</v>
      </c>
      <c r="R30" s="99">
        <f t="shared" si="44"/>
        <v>0</v>
      </c>
      <c r="S30" s="99">
        <f t="shared" si="44"/>
        <v>0</v>
      </c>
      <c r="T30" s="99">
        <f t="shared" si="44"/>
        <v>39.39175</v>
      </c>
      <c r="U30" s="99">
        <f t="shared" si="44"/>
        <v>55.68795175</v>
      </c>
      <c r="V30" s="99">
        <f t="shared" si="44"/>
        <v>67.17432803175001</v>
      </c>
      <c r="W30" s="99">
        <f t="shared" si="44"/>
        <v>56.35446305235028</v>
      </c>
      <c r="X30" s="99">
        <f t="shared" si="44"/>
        <v>56.857627901031975</v>
      </c>
      <c r="Y30" s="99">
        <f t="shared" si="44"/>
        <v>70.3475280750152</v>
      </c>
      <c r="Z30" s="99">
        <f t="shared" si="44"/>
        <v>70.9756310042564</v>
      </c>
      <c r="AA30" s="99">
        <f t="shared" si="44"/>
        <v>71.09725673542205</v>
      </c>
      <c r="AB30" s="99">
        <f aca="true" t="shared" si="45" ref="AB30:CI30">AB17</f>
        <v>72.19585660599456</v>
      </c>
      <c r="AC30" s="99">
        <f t="shared" si="45"/>
        <v>72.84046246854807</v>
      </c>
      <c r="AD30" s="99">
        <f t="shared" si="45"/>
        <v>73.49082374058868</v>
      </c>
      <c r="AE30" s="99">
        <f t="shared" si="45"/>
        <v>74.14699180970109</v>
      </c>
      <c r="AF30" s="99">
        <f t="shared" si="45"/>
        <v>74.8090185222877</v>
      </c>
      <c r="AG30" s="99">
        <f t="shared" si="45"/>
        <v>75.47695618766528</v>
      </c>
      <c r="AH30" s="99">
        <f t="shared" si="45"/>
        <v>76.150857582198</v>
      </c>
      <c r="AI30" s="99">
        <f t="shared" si="45"/>
        <v>76.83077595346762</v>
      </c>
      <c r="AJ30" s="99">
        <f t="shared" si="45"/>
        <v>77.51676502448073</v>
      </c>
      <c r="AK30" s="99">
        <f t="shared" si="45"/>
        <v>78.2088789979136</v>
      </c>
      <c r="AL30" s="99">
        <f t="shared" si="45"/>
        <v>78.90717256039497</v>
      </c>
      <c r="AM30" s="99">
        <f t="shared" si="45"/>
        <v>79.61170088682705</v>
      </c>
      <c r="AN30" s="99">
        <f t="shared" si="45"/>
        <v>79.17373158984914</v>
      </c>
      <c r="AO30" s="99">
        <f t="shared" si="45"/>
        <v>79.76376439907827</v>
      </c>
      <c r="AP30" s="99">
        <f t="shared" si="45"/>
        <v>80.35819435757614</v>
      </c>
      <c r="AQ30" s="99">
        <f t="shared" si="45"/>
        <v>80.15347229099852</v>
      </c>
      <c r="AR30" s="99">
        <f t="shared" si="45"/>
        <v>80.75080650116716</v>
      </c>
      <c r="AS30" s="99">
        <f t="shared" si="45"/>
        <v>81.35259227342586</v>
      </c>
      <c r="AT30" s="99">
        <f t="shared" si="45"/>
        <v>81.95886278251113</v>
      </c>
      <c r="AU30" s="99">
        <f t="shared" si="45"/>
        <v>82.56965145039032</v>
      </c>
      <c r="AV30" s="99">
        <f t="shared" si="45"/>
        <v>83.18499194810394</v>
      </c>
      <c r="AW30" s="99">
        <f t="shared" si="45"/>
        <v>83.80491819762196</v>
      </c>
      <c r="AX30" s="99">
        <f t="shared" si="45"/>
        <v>84.42946437371374</v>
      </c>
      <c r="AY30" s="99">
        <f t="shared" si="45"/>
        <v>84.37649493594596</v>
      </c>
      <c r="AZ30" s="99">
        <f t="shared" si="45"/>
        <v>84.32355873019448</v>
      </c>
      <c r="BA30" s="99">
        <f t="shared" si="45"/>
        <v>84.27065573561018</v>
      </c>
      <c r="BB30" s="99">
        <f t="shared" si="45"/>
        <v>84.21778593135701</v>
      </c>
      <c r="BC30" s="99">
        <f t="shared" si="45"/>
        <v>84.16494929661198</v>
      </c>
      <c r="BD30" s="99">
        <f t="shared" si="45"/>
        <v>84.11214581056517</v>
      </c>
      <c r="BE30" s="99">
        <f t="shared" si="45"/>
        <v>84.05937545241972</v>
      </c>
      <c r="BF30" s="99">
        <f t="shared" si="45"/>
        <v>84.00663820139184</v>
      </c>
      <c r="BG30" s="99">
        <f t="shared" si="45"/>
        <v>83.9539340367107</v>
      </c>
      <c r="BH30" s="99">
        <f t="shared" si="45"/>
        <v>83.90126293761863</v>
      </c>
      <c r="BI30" s="99">
        <f t="shared" si="45"/>
        <v>83.84862488337087</v>
      </c>
      <c r="BJ30" s="99">
        <f t="shared" si="45"/>
        <v>83.7960198532357</v>
      </c>
      <c r="BK30" s="99">
        <f t="shared" si="45"/>
        <v>83.74344782649447</v>
      </c>
      <c r="BL30" s="99">
        <f t="shared" si="45"/>
        <v>83.69090878244143</v>
      </c>
      <c r="BM30" s="99">
        <f t="shared" si="45"/>
        <v>83.63840270038386</v>
      </c>
      <c r="BN30" s="99">
        <f t="shared" si="45"/>
        <v>83.58592955964208</v>
      </c>
      <c r="BO30" s="99">
        <f t="shared" si="45"/>
        <v>83.5334893395493</v>
      </c>
      <c r="BP30" s="99">
        <f t="shared" si="45"/>
        <v>83.48108201945173</v>
      </c>
      <c r="BQ30" s="99">
        <f t="shared" si="45"/>
        <v>83.42870757870858</v>
      </c>
      <c r="BR30" s="99">
        <f t="shared" si="45"/>
        <v>83.37636599669194</v>
      </c>
      <c r="BS30" s="99">
        <f t="shared" si="45"/>
        <v>83.32405725278689</v>
      </c>
      <c r="BT30" s="99">
        <f t="shared" si="45"/>
        <v>83.27178132639139</v>
      </c>
      <c r="BU30" s="99">
        <f t="shared" si="45"/>
        <v>83.21953819691639</v>
      </c>
      <c r="BV30" s="99">
        <f t="shared" si="45"/>
        <v>83.1673278437857</v>
      </c>
      <c r="BW30" s="99">
        <f t="shared" si="45"/>
        <v>83.1151502464361</v>
      </c>
      <c r="BX30" s="99">
        <f t="shared" si="45"/>
        <v>83.06300538431721</v>
      </c>
      <c r="BY30" s="99">
        <f t="shared" si="45"/>
        <v>83.01089323689158</v>
      </c>
      <c r="BZ30" s="99">
        <f t="shared" si="45"/>
        <v>82.9588137836346</v>
      </c>
      <c r="CA30" s="99">
        <f t="shared" si="45"/>
        <v>82.90676700403463</v>
      </c>
      <c r="CB30" s="99">
        <f t="shared" si="45"/>
        <v>82.8547528775928</v>
      </c>
      <c r="CC30" s="99">
        <f t="shared" si="45"/>
        <v>82.80277138382317</v>
      </c>
      <c r="CD30" s="99">
        <f t="shared" si="45"/>
        <v>82.75082250225262</v>
      </c>
      <c r="CE30" s="99">
        <f t="shared" si="45"/>
        <v>82.69890621242085</v>
      </c>
      <c r="CF30" s="99">
        <f t="shared" si="45"/>
        <v>82.64702249388043</v>
      </c>
      <c r="CG30" s="99">
        <f t="shared" si="45"/>
        <v>82.59517132619676</v>
      </c>
      <c r="CH30" s="99">
        <f t="shared" si="45"/>
        <v>82.54335268894808</v>
      </c>
      <c r="CI30" s="99">
        <f t="shared" si="45"/>
        <v>82.49156656172536</v>
      </c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</row>
    <row r="31" spans="1:111" s="6" customFormat="1" ht="12.75">
      <c r="A31" s="8"/>
      <c r="B31" s="11" t="s">
        <v>17</v>
      </c>
      <c r="C31" s="12">
        <f t="shared" si="39"/>
        <v>87819.57657896867</v>
      </c>
      <c r="D31" s="99">
        <f>D18</f>
        <v>0</v>
      </c>
      <c r="E31" s="99">
        <f aca="true" t="shared" si="46" ref="E31:P31">E18</f>
        <v>0</v>
      </c>
      <c r="F31" s="99">
        <f t="shared" si="46"/>
        <v>0</v>
      </c>
      <c r="G31" s="99">
        <f t="shared" si="46"/>
        <v>0</v>
      </c>
      <c r="H31" s="99">
        <f t="shared" si="46"/>
        <v>0</v>
      </c>
      <c r="I31" s="99">
        <f t="shared" si="46"/>
        <v>0</v>
      </c>
      <c r="J31" s="99">
        <f t="shared" si="46"/>
        <v>0</v>
      </c>
      <c r="K31" s="99">
        <f t="shared" si="46"/>
        <v>0</v>
      </c>
      <c r="L31" s="99">
        <f t="shared" si="46"/>
        <v>0</v>
      </c>
      <c r="M31" s="99">
        <f t="shared" si="46"/>
        <v>0</v>
      </c>
      <c r="N31" s="99">
        <f t="shared" si="46"/>
        <v>0</v>
      </c>
      <c r="O31" s="99">
        <f t="shared" si="46"/>
        <v>0</v>
      </c>
      <c r="P31" s="99">
        <f t="shared" si="46"/>
        <v>0</v>
      </c>
      <c r="Q31" s="99">
        <f aca="true" t="shared" si="47" ref="Q31:AA31">Q18</f>
        <v>0</v>
      </c>
      <c r="R31" s="99">
        <f t="shared" si="47"/>
        <v>0</v>
      </c>
      <c r="S31" s="99">
        <f t="shared" si="47"/>
        <v>0</v>
      </c>
      <c r="T31" s="99">
        <f t="shared" si="47"/>
        <v>7090.515</v>
      </c>
      <c r="U31" s="99">
        <f t="shared" si="47"/>
        <v>10023.831315000001</v>
      </c>
      <c r="V31" s="99">
        <f t="shared" si="47"/>
        <v>12091.379045715003</v>
      </c>
      <c r="W31" s="99">
        <f t="shared" si="47"/>
        <v>10143.803349423051</v>
      </c>
      <c r="X31" s="99">
        <f t="shared" si="47"/>
        <v>10234.373022185755</v>
      </c>
      <c r="Y31" s="99">
        <f t="shared" si="47"/>
        <v>12662.555053502736</v>
      </c>
      <c r="Z31" s="99">
        <f t="shared" si="47"/>
        <v>12775.61358076615</v>
      </c>
      <c r="AA31" s="99">
        <f t="shared" si="47"/>
        <v>12797.506212375967</v>
      </c>
      <c r="AB31" s="99">
        <f aca="true" t="shared" si="48" ref="AB31:CI31">AB18</f>
        <v>12995.254189079022</v>
      </c>
      <c r="AC31" s="99">
        <f t="shared" si="48"/>
        <v>13111.283244338652</v>
      </c>
      <c r="AD31" s="99">
        <f t="shared" si="48"/>
        <v>13228.348273305963</v>
      </c>
      <c r="AE31" s="99">
        <f t="shared" si="48"/>
        <v>13346.458525746197</v>
      </c>
      <c r="AF31" s="99">
        <f t="shared" si="48"/>
        <v>13465.623334011787</v>
      </c>
      <c r="AG31" s="99">
        <f t="shared" si="48"/>
        <v>13585.852113779749</v>
      </c>
      <c r="AH31" s="99">
        <f t="shared" si="48"/>
        <v>13707.15436479564</v>
      </c>
      <c r="AI31" s="99">
        <f t="shared" si="48"/>
        <v>13829.539671624172</v>
      </c>
      <c r="AJ31" s="99">
        <f t="shared" si="48"/>
        <v>13953.017704406531</v>
      </c>
      <c r="AK31" s="99">
        <f t="shared" si="48"/>
        <v>14077.598219624448</v>
      </c>
      <c r="AL31" s="99">
        <f t="shared" si="48"/>
        <v>14203.291060871094</v>
      </c>
      <c r="AM31" s="99">
        <f t="shared" si="48"/>
        <v>14330.106159628871</v>
      </c>
      <c r="AN31" s="99">
        <f t="shared" si="48"/>
        <v>14251.271686172846</v>
      </c>
      <c r="AO31" s="99">
        <f t="shared" si="48"/>
        <v>14357.477591834087</v>
      </c>
      <c r="AP31" s="99">
        <f t="shared" si="48"/>
        <v>14464.474984363706</v>
      </c>
      <c r="AQ31" s="99">
        <f t="shared" si="48"/>
        <v>14427.625012379733</v>
      </c>
      <c r="AR31" s="99">
        <f t="shared" si="48"/>
        <v>14535.145170210088</v>
      </c>
      <c r="AS31" s="99">
        <f t="shared" si="48"/>
        <v>14643.466609216654</v>
      </c>
      <c r="AT31" s="99">
        <f t="shared" si="48"/>
        <v>14752.595300852005</v>
      </c>
      <c r="AU31" s="99">
        <f t="shared" si="48"/>
        <v>14862.537261070258</v>
      </c>
      <c r="AV31" s="99">
        <f t="shared" si="48"/>
        <v>14973.29855065871</v>
      </c>
      <c r="AW31" s="99">
        <f t="shared" si="48"/>
        <v>15084.885275571953</v>
      </c>
      <c r="AX31" s="99">
        <f t="shared" si="48"/>
        <v>15197.303587268474</v>
      </c>
      <c r="AY31" s="99">
        <f t="shared" si="48"/>
        <v>15187.769088470273</v>
      </c>
      <c r="AZ31" s="99">
        <f t="shared" si="48"/>
        <v>15178.240571435006</v>
      </c>
      <c r="BA31" s="99">
        <f t="shared" si="48"/>
        <v>15168.718032409834</v>
      </c>
      <c r="BB31" s="99">
        <f t="shared" si="48"/>
        <v>15159.201467644263</v>
      </c>
      <c r="BC31" s="99">
        <f t="shared" si="48"/>
        <v>15149.690873390156</v>
      </c>
      <c r="BD31" s="99">
        <f t="shared" si="48"/>
        <v>15140.18624590173</v>
      </c>
      <c r="BE31" s="99">
        <f t="shared" si="48"/>
        <v>15130.68758143555</v>
      </c>
      <c r="BF31" s="99">
        <f t="shared" si="48"/>
        <v>15121.19487625053</v>
      </c>
      <c r="BG31" s="99">
        <f t="shared" si="48"/>
        <v>15111.708126607928</v>
      </c>
      <c r="BH31" s="99">
        <f t="shared" si="48"/>
        <v>15102.227328771354</v>
      </c>
      <c r="BI31" s="99">
        <f t="shared" si="48"/>
        <v>15092.752479006756</v>
      </c>
      <c r="BJ31" s="99">
        <f t="shared" si="48"/>
        <v>15083.283573582426</v>
      </c>
      <c r="BK31" s="99">
        <f t="shared" si="48"/>
        <v>15073.820608769005</v>
      </c>
      <c r="BL31" s="99">
        <f t="shared" si="48"/>
        <v>15064.363580839456</v>
      </c>
      <c r="BM31" s="99">
        <f t="shared" si="48"/>
        <v>15054.912486069097</v>
      </c>
      <c r="BN31" s="99">
        <f t="shared" si="48"/>
        <v>15045.467320735575</v>
      </c>
      <c r="BO31" s="99">
        <f t="shared" si="48"/>
        <v>15036.028081118875</v>
      </c>
      <c r="BP31" s="99">
        <f t="shared" si="48"/>
        <v>15026.594763501313</v>
      </c>
      <c r="BQ31" s="99">
        <f t="shared" si="48"/>
        <v>15017.167364167544</v>
      </c>
      <c r="BR31" s="99">
        <f t="shared" si="48"/>
        <v>15007.74587940455</v>
      </c>
      <c r="BS31" s="99">
        <f t="shared" si="48"/>
        <v>14998.330305501639</v>
      </c>
      <c r="BT31" s="99">
        <f t="shared" si="48"/>
        <v>14988.920638750451</v>
      </c>
      <c r="BU31" s="99">
        <f t="shared" si="48"/>
        <v>14979.51687544495</v>
      </c>
      <c r="BV31" s="99">
        <f t="shared" si="48"/>
        <v>14970.119011881427</v>
      </c>
      <c r="BW31" s="99">
        <f t="shared" si="48"/>
        <v>14960.727044358498</v>
      </c>
      <c r="BX31" s="99">
        <f t="shared" si="48"/>
        <v>14951.340969177098</v>
      </c>
      <c r="BY31" s="99">
        <f t="shared" si="48"/>
        <v>14941.960782640483</v>
      </c>
      <c r="BZ31" s="99">
        <f t="shared" si="48"/>
        <v>14932.586481054228</v>
      </c>
      <c r="CA31" s="99">
        <f t="shared" si="48"/>
        <v>14923.218060726233</v>
      </c>
      <c r="CB31" s="99">
        <f t="shared" si="48"/>
        <v>14913.855517966704</v>
      </c>
      <c r="CC31" s="99">
        <f t="shared" si="48"/>
        <v>14904.49884908817</v>
      </c>
      <c r="CD31" s="99">
        <f t="shared" si="48"/>
        <v>14895.14805040547</v>
      </c>
      <c r="CE31" s="99">
        <f t="shared" si="48"/>
        <v>14885.803118235752</v>
      </c>
      <c r="CF31" s="99">
        <f t="shared" si="48"/>
        <v>14876.464048898479</v>
      </c>
      <c r="CG31" s="99">
        <f t="shared" si="48"/>
        <v>14867.130838715417</v>
      </c>
      <c r="CH31" s="99">
        <f t="shared" si="48"/>
        <v>14857.803484010654</v>
      </c>
      <c r="CI31" s="99">
        <f t="shared" si="48"/>
        <v>14848.481981110564</v>
      </c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</row>
    <row r="32" spans="1:111" s="6" customFormat="1" ht="12.75">
      <c r="A32" s="8"/>
      <c r="B32" s="56" t="s">
        <v>19</v>
      </c>
      <c r="C32" s="12">
        <f t="shared" si="39"/>
        <v>18500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3500</v>
      </c>
      <c r="W32" s="99">
        <v>3000</v>
      </c>
      <c r="X32" s="99">
        <v>3000</v>
      </c>
      <c r="Y32" s="99">
        <v>3000</v>
      </c>
      <c r="Z32" s="99">
        <v>3000</v>
      </c>
      <c r="AA32" s="99">
        <v>3000</v>
      </c>
      <c r="AB32" s="99">
        <v>3000</v>
      </c>
      <c r="AC32" s="99">
        <v>3000</v>
      </c>
      <c r="AD32" s="99">
        <v>3000</v>
      </c>
      <c r="AE32" s="99">
        <v>3000</v>
      </c>
      <c r="AF32" s="99">
        <v>3000</v>
      </c>
      <c r="AG32" s="99">
        <v>3000</v>
      </c>
      <c r="AH32" s="99">
        <v>3000</v>
      </c>
      <c r="AI32" s="99">
        <v>3000</v>
      </c>
      <c r="AJ32" s="99">
        <v>3000</v>
      </c>
      <c r="AK32" s="99">
        <v>3000</v>
      </c>
      <c r="AL32" s="99">
        <v>3000</v>
      </c>
      <c r="AM32" s="99">
        <v>3000</v>
      </c>
      <c r="AN32" s="99">
        <v>3000</v>
      </c>
      <c r="AO32" s="99">
        <v>3000</v>
      </c>
      <c r="AP32" s="99">
        <v>3000</v>
      </c>
      <c r="AQ32" s="99">
        <v>3000</v>
      </c>
      <c r="AR32" s="99">
        <v>3000</v>
      </c>
      <c r="AS32" s="99">
        <v>3000</v>
      </c>
      <c r="AT32" s="99">
        <v>3000</v>
      </c>
      <c r="AU32" s="99">
        <v>3000</v>
      </c>
      <c r="AV32" s="99">
        <v>3000</v>
      </c>
      <c r="AW32" s="99">
        <v>3000</v>
      </c>
      <c r="AX32" s="99">
        <v>3000</v>
      </c>
      <c r="AY32" s="99">
        <v>3000</v>
      </c>
      <c r="AZ32" s="99">
        <v>3000</v>
      </c>
      <c r="BA32" s="99">
        <v>3000</v>
      </c>
      <c r="BB32" s="99">
        <v>3000</v>
      </c>
      <c r="BC32" s="99">
        <v>3000</v>
      </c>
      <c r="BD32" s="99">
        <v>3000</v>
      </c>
      <c r="BE32" s="99">
        <v>3000</v>
      </c>
      <c r="BF32" s="99">
        <v>3000</v>
      </c>
      <c r="BG32" s="99">
        <v>3000</v>
      </c>
      <c r="BH32" s="99">
        <v>3000</v>
      </c>
      <c r="BI32" s="99">
        <v>3000</v>
      </c>
      <c r="BJ32" s="99">
        <v>3000</v>
      </c>
      <c r="BK32" s="99">
        <v>3000</v>
      </c>
      <c r="BL32" s="99">
        <v>3000</v>
      </c>
      <c r="BM32" s="99">
        <v>3000</v>
      </c>
      <c r="BN32" s="99">
        <v>3000</v>
      </c>
      <c r="BO32" s="99">
        <v>3000</v>
      </c>
      <c r="BP32" s="99">
        <v>3000</v>
      </c>
      <c r="BQ32" s="99">
        <v>3000</v>
      </c>
      <c r="BR32" s="99">
        <v>3000</v>
      </c>
      <c r="BS32" s="99">
        <v>3000</v>
      </c>
      <c r="BT32" s="99">
        <v>3000</v>
      </c>
      <c r="BU32" s="99">
        <v>3000</v>
      </c>
      <c r="BV32" s="99">
        <v>3000</v>
      </c>
      <c r="BW32" s="99">
        <v>3000</v>
      </c>
      <c r="BX32" s="99">
        <v>3000</v>
      </c>
      <c r="BY32" s="99">
        <v>3000</v>
      </c>
      <c r="BZ32" s="99">
        <v>3000</v>
      </c>
      <c r="CA32" s="99">
        <v>3000</v>
      </c>
      <c r="CB32" s="99">
        <v>3000</v>
      </c>
      <c r="CC32" s="99">
        <v>3000</v>
      </c>
      <c r="CD32" s="99">
        <v>3000</v>
      </c>
      <c r="CE32" s="99">
        <v>3000</v>
      </c>
      <c r="CF32" s="99">
        <v>3000</v>
      </c>
      <c r="CG32" s="99">
        <v>3000</v>
      </c>
      <c r="CH32" s="99">
        <v>3000</v>
      </c>
      <c r="CI32" s="99">
        <v>3000</v>
      </c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</row>
    <row r="33" spans="1:111" s="6" customFormat="1" ht="12.75">
      <c r="A33" s="8"/>
      <c r="B33" s="53" t="s">
        <v>22</v>
      </c>
      <c r="C33" s="12">
        <f t="shared" si="39"/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</row>
    <row r="34" spans="1:111" s="6" customFormat="1" ht="12.75">
      <c r="A34" s="8"/>
      <c r="B34" s="53" t="s">
        <v>23</v>
      </c>
      <c r="C34" s="12">
        <f t="shared" si="39"/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114">
        <v>0</v>
      </c>
      <c r="AK34" s="114">
        <v>0</v>
      </c>
      <c r="AL34" s="114">
        <v>0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114">
        <v>0</v>
      </c>
      <c r="AS34" s="114">
        <v>0</v>
      </c>
      <c r="AT34" s="114">
        <v>0</v>
      </c>
      <c r="AU34" s="114">
        <v>0</v>
      </c>
      <c r="AV34" s="114">
        <v>0</v>
      </c>
      <c r="AW34" s="114">
        <v>0</v>
      </c>
      <c r="AX34" s="114">
        <v>0</v>
      </c>
      <c r="AY34" s="114">
        <v>0</v>
      </c>
      <c r="AZ34" s="114">
        <v>0</v>
      </c>
      <c r="BA34" s="114">
        <v>0</v>
      </c>
      <c r="BB34" s="114">
        <v>0</v>
      </c>
      <c r="BC34" s="114">
        <v>0</v>
      </c>
      <c r="BD34" s="114">
        <v>0</v>
      </c>
      <c r="BE34" s="114">
        <v>0</v>
      </c>
      <c r="BF34" s="114">
        <v>0</v>
      </c>
      <c r="BG34" s="114">
        <v>0</v>
      </c>
      <c r="BH34" s="114">
        <v>0</v>
      </c>
      <c r="BI34" s="114">
        <v>0</v>
      </c>
      <c r="BJ34" s="114">
        <v>0</v>
      </c>
      <c r="BK34" s="114">
        <v>0</v>
      </c>
      <c r="BL34" s="114">
        <v>0</v>
      </c>
      <c r="BM34" s="114">
        <v>0</v>
      </c>
      <c r="BN34" s="114">
        <v>0</v>
      </c>
      <c r="BO34" s="114">
        <v>0</v>
      </c>
      <c r="BP34" s="114">
        <v>0</v>
      </c>
      <c r="BQ34" s="114">
        <v>0</v>
      </c>
      <c r="BR34" s="114">
        <v>0</v>
      </c>
      <c r="BS34" s="114">
        <v>0</v>
      </c>
      <c r="BT34" s="114">
        <v>0</v>
      </c>
      <c r="BU34" s="114">
        <v>0</v>
      </c>
      <c r="BV34" s="114">
        <v>0</v>
      </c>
      <c r="BW34" s="114">
        <v>0</v>
      </c>
      <c r="BX34" s="114">
        <v>0</v>
      </c>
      <c r="BY34" s="114">
        <v>0</v>
      </c>
      <c r="BZ34" s="114">
        <v>0</v>
      </c>
      <c r="CA34" s="114">
        <v>0</v>
      </c>
      <c r="CB34" s="114">
        <v>0</v>
      </c>
      <c r="CC34" s="114">
        <v>0</v>
      </c>
      <c r="CD34" s="114">
        <v>0</v>
      </c>
      <c r="CE34" s="114">
        <v>0</v>
      </c>
      <c r="CF34" s="114">
        <v>0</v>
      </c>
      <c r="CG34" s="114">
        <v>0</v>
      </c>
      <c r="CH34" s="114">
        <v>0</v>
      </c>
      <c r="CI34" s="114">
        <v>0</v>
      </c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</row>
    <row r="35" spans="1:111" s="6" customFormat="1" ht="12">
      <c r="A35" s="8"/>
      <c r="B35" s="10" t="s">
        <v>24</v>
      </c>
      <c r="C35" s="12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</row>
    <row r="36" spans="1:111" s="6" customFormat="1" ht="12.75">
      <c r="A36" s="8"/>
      <c r="B36" s="56" t="s">
        <v>14</v>
      </c>
      <c r="C36" s="12"/>
      <c r="D36" s="151">
        <v>250</v>
      </c>
      <c r="E36" s="151">
        <v>250</v>
      </c>
      <c r="F36" s="151">
        <v>250</v>
      </c>
      <c r="G36" s="151">
        <v>250</v>
      </c>
      <c r="H36" s="151">
        <v>250</v>
      </c>
      <c r="I36" s="151">
        <v>250</v>
      </c>
      <c r="J36" s="151">
        <v>250</v>
      </c>
      <c r="K36" s="151">
        <v>250</v>
      </c>
      <c r="L36" s="151">
        <v>250</v>
      </c>
      <c r="M36" s="151">
        <v>250</v>
      </c>
      <c r="N36" s="151">
        <v>250</v>
      </c>
      <c r="O36" s="151">
        <v>250</v>
      </c>
      <c r="P36" s="151">
        <v>250</v>
      </c>
      <c r="Q36" s="151">
        <v>250</v>
      </c>
      <c r="R36" s="151">
        <v>250</v>
      </c>
      <c r="S36" s="151">
        <v>250</v>
      </c>
      <c r="T36" s="151">
        <v>250</v>
      </c>
      <c r="U36" s="151">
        <v>250</v>
      </c>
      <c r="V36" s="151">
        <v>250</v>
      </c>
      <c r="W36" s="151">
        <v>250</v>
      </c>
      <c r="X36" s="151">
        <v>250</v>
      </c>
      <c r="Y36" s="151">
        <v>250</v>
      </c>
      <c r="Z36" s="151">
        <v>250</v>
      </c>
      <c r="AA36" s="151">
        <v>250</v>
      </c>
      <c r="AB36" s="151">
        <v>250</v>
      </c>
      <c r="AC36" s="151">
        <v>250</v>
      </c>
      <c r="AD36" s="151">
        <v>250</v>
      </c>
      <c r="AE36" s="151">
        <v>250</v>
      </c>
      <c r="AF36" s="151">
        <v>250</v>
      </c>
      <c r="AG36" s="151">
        <v>250</v>
      </c>
      <c r="AH36" s="151">
        <v>250</v>
      </c>
      <c r="AI36" s="151">
        <v>250</v>
      </c>
      <c r="AJ36" s="151">
        <v>250</v>
      </c>
      <c r="AK36" s="151">
        <v>250</v>
      </c>
      <c r="AL36" s="151">
        <v>250</v>
      </c>
      <c r="AM36" s="151">
        <v>250</v>
      </c>
      <c r="AN36" s="151">
        <v>250</v>
      </c>
      <c r="AO36" s="151">
        <v>250</v>
      </c>
      <c r="AP36" s="151">
        <v>250</v>
      </c>
      <c r="AQ36" s="151">
        <v>250</v>
      </c>
      <c r="AR36" s="151">
        <v>250</v>
      </c>
      <c r="AS36" s="151">
        <v>250</v>
      </c>
      <c r="AT36" s="151">
        <v>250</v>
      </c>
      <c r="AU36" s="151">
        <v>250</v>
      </c>
      <c r="AV36" s="151">
        <v>250</v>
      </c>
      <c r="AW36" s="151">
        <v>250</v>
      </c>
      <c r="AX36" s="151">
        <v>250</v>
      </c>
      <c r="AY36" s="151">
        <v>250</v>
      </c>
      <c r="AZ36" s="151">
        <v>250</v>
      </c>
      <c r="BA36" s="151">
        <v>250</v>
      </c>
      <c r="BB36" s="151">
        <v>250</v>
      </c>
      <c r="BC36" s="151">
        <v>250</v>
      </c>
      <c r="BD36" s="151">
        <v>250</v>
      </c>
      <c r="BE36" s="151">
        <v>250</v>
      </c>
      <c r="BF36" s="151">
        <v>250</v>
      </c>
      <c r="BG36" s="151">
        <v>250</v>
      </c>
      <c r="BH36" s="151">
        <v>250</v>
      </c>
      <c r="BI36" s="151">
        <v>250</v>
      </c>
      <c r="BJ36" s="151">
        <v>250</v>
      </c>
      <c r="BK36" s="151">
        <v>250</v>
      </c>
      <c r="BL36" s="151">
        <v>250</v>
      </c>
      <c r="BM36" s="151">
        <v>250</v>
      </c>
      <c r="BN36" s="151">
        <v>250</v>
      </c>
      <c r="BO36" s="151">
        <v>250</v>
      </c>
      <c r="BP36" s="151">
        <v>250</v>
      </c>
      <c r="BQ36" s="151">
        <v>250</v>
      </c>
      <c r="BR36" s="151">
        <v>250</v>
      </c>
      <c r="BS36" s="151">
        <v>250</v>
      </c>
      <c r="BT36" s="151">
        <v>250</v>
      </c>
      <c r="BU36" s="151">
        <v>250</v>
      </c>
      <c r="BV36" s="151">
        <v>250</v>
      </c>
      <c r="BW36" s="151">
        <v>250</v>
      </c>
      <c r="BX36" s="151">
        <v>250</v>
      </c>
      <c r="BY36" s="151">
        <v>250</v>
      </c>
      <c r="BZ36" s="151">
        <v>250</v>
      </c>
      <c r="CA36" s="151">
        <v>250</v>
      </c>
      <c r="CB36" s="151">
        <v>250</v>
      </c>
      <c r="CC36" s="151">
        <v>250</v>
      </c>
      <c r="CD36" s="151">
        <v>250</v>
      </c>
      <c r="CE36" s="151">
        <v>250</v>
      </c>
      <c r="CF36" s="151">
        <v>250</v>
      </c>
      <c r="CG36" s="151">
        <v>250</v>
      </c>
      <c r="CH36" s="151">
        <v>250</v>
      </c>
      <c r="CI36" s="151">
        <v>250</v>
      </c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</row>
    <row r="37" spans="1:111" s="6" customFormat="1" ht="12.75">
      <c r="A37" s="8"/>
      <c r="B37" s="56" t="s">
        <v>15</v>
      </c>
      <c r="C37" s="12"/>
      <c r="D37" s="114">
        <v>400</v>
      </c>
      <c r="E37" s="114">
        <v>400</v>
      </c>
      <c r="F37" s="114">
        <v>400</v>
      </c>
      <c r="G37" s="114">
        <v>400</v>
      </c>
      <c r="H37" s="114">
        <v>400</v>
      </c>
      <c r="I37" s="114">
        <v>400</v>
      </c>
      <c r="J37" s="114">
        <v>400</v>
      </c>
      <c r="K37" s="114">
        <v>400</v>
      </c>
      <c r="L37" s="114">
        <v>400</v>
      </c>
      <c r="M37" s="114">
        <v>400</v>
      </c>
      <c r="N37" s="114">
        <v>400</v>
      </c>
      <c r="O37" s="114">
        <v>400</v>
      </c>
      <c r="P37" s="114">
        <v>400</v>
      </c>
      <c r="Q37" s="114">
        <v>400</v>
      </c>
      <c r="R37" s="114">
        <v>400</v>
      </c>
      <c r="S37" s="114">
        <v>400</v>
      </c>
      <c r="T37" s="114">
        <v>400</v>
      </c>
      <c r="U37" s="114">
        <v>400</v>
      </c>
      <c r="V37" s="114">
        <v>400</v>
      </c>
      <c r="W37" s="114">
        <v>400</v>
      </c>
      <c r="X37" s="114">
        <v>400</v>
      </c>
      <c r="Y37" s="114">
        <v>400</v>
      </c>
      <c r="Z37" s="114">
        <v>400</v>
      </c>
      <c r="AA37" s="114">
        <v>400</v>
      </c>
      <c r="AB37" s="114">
        <v>400</v>
      </c>
      <c r="AC37" s="114">
        <v>400</v>
      </c>
      <c r="AD37" s="114">
        <v>400</v>
      </c>
      <c r="AE37" s="114">
        <v>400</v>
      </c>
      <c r="AF37" s="114">
        <v>400</v>
      </c>
      <c r="AG37" s="114">
        <v>400</v>
      </c>
      <c r="AH37" s="114">
        <v>400</v>
      </c>
      <c r="AI37" s="114">
        <v>400</v>
      </c>
      <c r="AJ37" s="114">
        <v>400</v>
      </c>
      <c r="AK37" s="114">
        <v>400</v>
      </c>
      <c r="AL37" s="114">
        <v>400</v>
      </c>
      <c r="AM37" s="114">
        <v>400</v>
      </c>
      <c r="AN37" s="114">
        <v>400</v>
      </c>
      <c r="AO37" s="114">
        <v>400</v>
      </c>
      <c r="AP37" s="114">
        <v>400</v>
      </c>
      <c r="AQ37" s="114">
        <v>400</v>
      </c>
      <c r="AR37" s="114">
        <v>400</v>
      </c>
      <c r="AS37" s="114">
        <v>400</v>
      </c>
      <c r="AT37" s="114">
        <v>400</v>
      </c>
      <c r="AU37" s="114">
        <v>400</v>
      </c>
      <c r="AV37" s="114">
        <v>400</v>
      </c>
      <c r="AW37" s="114">
        <v>400</v>
      </c>
      <c r="AX37" s="114">
        <v>400</v>
      </c>
      <c r="AY37" s="114">
        <v>400</v>
      </c>
      <c r="AZ37" s="114">
        <v>400</v>
      </c>
      <c r="BA37" s="114">
        <v>400</v>
      </c>
      <c r="BB37" s="114">
        <v>400</v>
      </c>
      <c r="BC37" s="114">
        <v>400</v>
      </c>
      <c r="BD37" s="114">
        <v>400</v>
      </c>
      <c r="BE37" s="114">
        <v>400</v>
      </c>
      <c r="BF37" s="114">
        <v>400</v>
      </c>
      <c r="BG37" s="114">
        <v>400</v>
      </c>
      <c r="BH37" s="114">
        <v>400</v>
      </c>
      <c r="BI37" s="114">
        <v>400</v>
      </c>
      <c r="BJ37" s="114">
        <v>400</v>
      </c>
      <c r="BK37" s="114">
        <v>400</v>
      </c>
      <c r="BL37" s="114">
        <v>400</v>
      </c>
      <c r="BM37" s="114">
        <v>400</v>
      </c>
      <c r="BN37" s="114">
        <v>400</v>
      </c>
      <c r="BO37" s="114">
        <v>400</v>
      </c>
      <c r="BP37" s="114">
        <v>400</v>
      </c>
      <c r="BQ37" s="114">
        <v>400</v>
      </c>
      <c r="BR37" s="114">
        <v>400</v>
      </c>
      <c r="BS37" s="114">
        <v>400</v>
      </c>
      <c r="BT37" s="114">
        <v>400</v>
      </c>
      <c r="BU37" s="114">
        <v>400</v>
      </c>
      <c r="BV37" s="114">
        <v>400</v>
      </c>
      <c r="BW37" s="114">
        <v>400</v>
      </c>
      <c r="BX37" s="114">
        <v>400</v>
      </c>
      <c r="BY37" s="114">
        <v>400</v>
      </c>
      <c r="BZ37" s="114">
        <v>400</v>
      </c>
      <c r="CA37" s="114">
        <v>400</v>
      </c>
      <c r="CB37" s="114">
        <v>400</v>
      </c>
      <c r="CC37" s="114">
        <v>400</v>
      </c>
      <c r="CD37" s="114">
        <v>400</v>
      </c>
      <c r="CE37" s="114">
        <v>400</v>
      </c>
      <c r="CF37" s="114">
        <v>400</v>
      </c>
      <c r="CG37" s="114">
        <v>400</v>
      </c>
      <c r="CH37" s="114">
        <v>400</v>
      </c>
      <c r="CI37" s="114">
        <v>400</v>
      </c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</row>
    <row r="38" spans="1:111" s="6" customFormat="1" ht="12.75">
      <c r="A38" s="8"/>
      <c r="B38" s="56" t="s">
        <v>16</v>
      </c>
      <c r="C38" s="12"/>
      <c r="D38" s="114">
        <v>200</v>
      </c>
      <c r="E38" s="114">
        <v>200</v>
      </c>
      <c r="F38" s="114">
        <v>200</v>
      </c>
      <c r="G38" s="114">
        <v>200</v>
      </c>
      <c r="H38" s="114">
        <v>200</v>
      </c>
      <c r="I38" s="114">
        <v>200</v>
      </c>
      <c r="J38" s="114">
        <v>200</v>
      </c>
      <c r="K38" s="114">
        <v>200</v>
      </c>
      <c r="L38" s="114">
        <v>200</v>
      </c>
      <c r="M38" s="114">
        <v>200</v>
      </c>
      <c r="N38" s="114">
        <v>200</v>
      </c>
      <c r="O38" s="114">
        <v>200</v>
      </c>
      <c r="P38" s="114">
        <v>200</v>
      </c>
      <c r="Q38" s="114">
        <v>200</v>
      </c>
      <c r="R38" s="114">
        <v>200</v>
      </c>
      <c r="S38" s="114">
        <v>200</v>
      </c>
      <c r="T38" s="114">
        <v>200</v>
      </c>
      <c r="U38" s="114">
        <v>200</v>
      </c>
      <c r="V38" s="114">
        <v>200</v>
      </c>
      <c r="W38" s="114">
        <v>200</v>
      </c>
      <c r="X38" s="114">
        <v>200</v>
      </c>
      <c r="Y38" s="114">
        <v>200</v>
      </c>
      <c r="Z38" s="114">
        <v>200</v>
      </c>
      <c r="AA38" s="114">
        <v>200</v>
      </c>
      <c r="AB38" s="114">
        <v>200</v>
      </c>
      <c r="AC38" s="114">
        <v>200</v>
      </c>
      <c r="AD38" s="114">
        <v>200</v>
      </c>
      <c r="AE38" s="114">
        <v>200</v>
      </c>
      <c r="AF38" s="114">
        <v>200</v>
      </c>
      <c r="AG38" s="114">
        <v>200</v>
      </c>
      <c r="AH38" s="114">
        <v>200</v>
      </c>
      <c r="AI38" s="114">
        <v>200</v>
      </c>
      <c r="AJ38" s="114">
        <v>200</v>
      </c>
      <c r="AK38" s="114">
        <v>200</v>
      </c>
      <c r="AL38" s="114">
        <v>200</v>
      </c>
      <c r="AM38" s="114">
        <v>200</v>
      </c>
      <c r="AN38" s="114">
        <v>200</v>
      </c>
      <c r="AO38" s="114">
        <v>200</v>
      </c>
      <c r="AP38" s="114">
        <v>200</v>
      </c>
      <c r="AQ38" s="114">
        <v>200</v>
      </c>
      <c r="AR38" s="114">
        <v>200</v>
      </c>
      <c r="AS38" s="114">
        <v>200</v>
      </c>
      <c r="AT38" s="114">
        <v>200</v>
      </c>
      <c r="AU38" s="114">
        <v>200</v>
      </c>
      <c r="AV38" s="114">
        <v>200</v>
      </c>
      <c r="AW38" s="114">
        <v>200</v>
      </c>
      <c r="AX38" s="114">
        <v>200</v>
      </c>
      <c r="AY38" s="114">
        <v>200</v>
      </c>
      <c r="AZ38" s="114">
        <v>200</v>
      </c>
      <c r="BA38" s="114">
        <v>200</v>
      </c>
      <c r="BB38" s="114">
        <v>200</v>
      </c>
      <c r="BC38" s="114">
        <v>200</v>
      </c>
      <c r="BD38" s="114">
        <v>200</v>
      </c>
      <c r="BE38" s="114">
        <v>200</v>
      </c>
      <c r="BF38" s="114">
        <v>200</v>
      </c>
      <c r="BG38" s="114">
        <v>200</v>
      </c>
      <c r="BH38" s="114">
        <v>200</v>
      </c>
      <c r="BI38" s="114">
        <v>200</v>
      </c>
      <c r="BJ38" s="114">
        <v>200</v>
      </c>
      <c r="BK38" s="114">
        <v>200</v>
      </c>
      <c r="BL38" s="114">
        <v>200</v>
      </c>
      <c r="BM38" s="114">
        <v>200</v>
      </c>
      <c r="BN38" s="114">
        <v>200</v>
      </c>
      <c r="BO38" s="114">
        <v>200</v>
      </c>
      <c r="BP38" s="114">
        <v>200</v>
      </c>
      <c r="BQ38" s="114">
        <v>200</v>
      </c>
      <c r="BR38" s="114">
        <v>200</v>
      </c>
      <c r="BS38" s="114">
        <v>200</v>
      </c>
      <c r="BT38" s="114">
        <v>200</v>
      </c>
      <c r="BU38" s="114">
        <v>200</v>
      </c>
      <c r="BV38" s="114">
        <v>200</v>
      </c>
      <c r="BW38" s="114">
        <v>200</v>
      </c>
      <c r="BX38" s="114">
        <v>200</v>
      </c>
      <c r="BY38" s="114">
        <v>200</v>
      </c>
      <c r="BZ38" s="114">
        <v>200</v>
      </c>
      <c r="CA38" s="114">
        <v>200</v>
      </c>
      <c r="CB38" s="114">
        <v>200</v>
      </c>
      <c r="CC38" s="114">
        <v>200</v>
      </c>
      <c r="CD38" s="114">
        <v>200</v>
      </c>
      <c r="CE38" s="114">
        <v>200</v>
      </c>
      <c r="CF38" s="114">
        <v>200</v>
      </c>
      <c r="CG38" s="114">
        <v>200</v>
      </c>
      <c r="CH38" s="114">
        <v>200</v>
      </c>
      <c r="CI38" s="114">
        <v>200</v>
      </c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</row>
    <row r="39" spans="1:111" s="6" customFormat="1" ht="12.75">
      <c r="A39" s="8"/>
      <c r="B39" s="11" t="s">
        <v>17</v>
      </c>
      <c r="C39" s="12"/>
      <c r="D39" s="114">
        <v>20</v>
      </c>
      <c r="E39" s="114">
        <v>20</v>
      </c>
      <c r="F39" s="114">
        <v>20</v>
      </c>
      <c r="G39" s="114">
        <v>20</v>
      </c>
      <c r="H39" s="114">
        <v>20</v>
      </c>
      <c r="I39" s="114">
        <v>20</v>
      </c>
      <c r="J39" s="114">
        <v>20</v>
      </c>
      <c r="K39" s="114">
        <v>20</v>
      </c>
      <c r="L39" s="114">
        <v>20</v>
      </c>
      <c r="M39" s="114">
        <v>20</v>
      </c>
      <c r="N39" s="114">
        <v>20</v>
      </c>
      <c r="O39" s="114">
        <v>20</v>
      </c>
      <c r="P39" s="114">
        <v>20</v>
      </c>
      <c r="Q39" s="114">
        <v>20</v>
      </c>
      <c r="R39" s="114">
        <v>20</v>
      </c>
      <c r="S39" s="114">
        <v>20</v>
      </c>
      <c r="T39" s="114">
        <v>20</v>
      </c>
      <c r="U39" s="114">
        <v>20</v>
      </c>
      <c r="V39" s="114">
        <v>20</v>
      </c>
      <c r="W39" s="114">
        <v>20</v>
      </c>
      <c r="X39" s="114">
        <v>20</v>
      </c>
      <c r="Y39" s="114">
        <v>20</v>
      </c>
      <c r="Z39" s="114">
        <v>20</v>
      </c>
      <c r="AA39" s="114">
        <v>20</v>
      </c>
      <c r="AB39" s="114">
        <v>20</v>
      </c>
      <c r="AC39" s="114">
        <v>20</v>
      </c>
      <c r="AD39" s="114">
        <v>20</v>
      </c>
      <c r="AE39" s="114">
        <v>20</v>
      </c>
      <c r="AF39" s="114">
        <v>20</v>
      </c>
      <c r="AG39" s="114">
        <v>20</v>
      </c>
      <c r="AH39" s="114">
        <v>20</v>
      </c>
      <c r="AI39" s="114">
        <v>20</v>
      </c>
      <c r="AJ39" s="114">
        <v>20</v>
      </c>
      <c r="AK39" s="114">
        <v>20</v>
      </c>
      <c r="AL39" s="114">
        <v>20</v>
      </c>
      <c r="AM39" s="114">
        <v>20</v>
      </c>
      <c r="AN39" s="114">
        <v>20</v>
      </c>
      <c r="AO39" s="114">
        <v>20</v>
      </c>
      <c r="AP39" s="114">
        <v>20</v>
      </c>
      <c r="AQ39" s="114">
        <v>20</v>
      </c>
      <c r="AR39" s="114">
        <v>20</v>
      </c>
      <c r="AS39" s="114">
        <v>20</v>
      </c>
      <c r="AT39" s="114">
        <v>20</v>
      </c>
      <c r="AU39" s="114">
        <v>20</v>
      </c>
      <c r="AV39" s="114">
        <v>20</v>
      </c>
      <c r="AW39" s="114">
        <v>20</v>
      </c>
      <c r="AX39" s="114">
        <v>20</v>
      </c>
      <c r="AY39" s="114">
        <v>20</v>
      </c>
      <c r="AZ39" s="114">
        <v>20</v>
      </c>
      <c r="BA39" s="114">
        <v>20</v>
      </c>
      <c r="BB39" s="114">
        <v>20</v>
      </c>
      <c r="BC39" s="114">
        <v>20</v>
      </c>
      <c r="BD39" s="114">
        <v>20</v>
      </c>
      <c r="BE39" s="114">
        <v>20</v>
      </c>
      <c r="BF39" s="114">
        <v>20</v>
      </c>
      <c r="BG39" s="114">
        <v>20</v>
      </c>
      <c r="BH39" s="114">
        <v>20</v>
      </c>
      <c r="BI39" s="114">
        <v>20</v>
      </c>
      <c r="BJ39" s="114">
        <v>20</v>
      </c>
      <c r="BK39" s="114">
        <v>20</v>
      </c>
      <c r="BL39" s="114">
        <v>20</v>
      </c>
      <c r="BM39" s="114">
        <v>20</v>
      </c>
      <c r="BN39" s="114">
        <v>20</v>
      </c>
      <c r="BO39" s="114">
        <v>20</v>
      </c>
      <c r="BP39" s="114">
        <v>20</v>
      </c>
      <c r="BQ39" s="114">
        <v>20</v>
      </c>
      <c r="BR39" s="114">
        <v>20</v>
      </c>
      <c r="BS39" s="114">
        <v>20</v>
      </c>
      <c r="BT39" s="114">
        <v>20</v>
      </c>
      <c r="BU39" s="114">
        <v>20</v>
      </c>
      <c r="BV39" s="114">
        <v>20</v>
      </c>
      <c r="BW39" s="114">
        <v>20</v>
      </c>
      <c r="BX39" s="114">
        <v>20</v>
      </c>
      <c r="BY39" s="114">
        <v>20</v>
      </c>
      <c r="BZ39" s="114">
        <v>20</v>
      </c>
      <c r="CA39" s="114">
        <v>20</v>
      </c>
      <c r="CB39" s="114">
        <v>20</v>
      </c>
      <c r="CC39" s="114">
        <v>20</v>
      </c>
      <c r="CD39" s="114">
        <v>20</v>
      </c>
      <c r="CE39" s="114">
        <v>20</v>
      </c>
      <c r="CF39" s="114">
        <v>20</v>
      </c>
      <c r="CG39" s="114">
        <v>20</v>
      </c>
      <c r="CH39" s="114">
        <v>20</v>
      </c>
      <c r="CI39" s="114">
        <v>20</v>
      </c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</row>
    <row r="40" spans="1:111" s="6" customFormat="1" ht="12.75">
      <c r="A40" s="8"/>
      <c r="B40" s="56" t="s">
        <v>19</v>
      </c>
      <c r="C40" s="12"/>
      <c r="D40" s="114">
        <v>50</v>
      </c>
      <c r="E40" s="114">
        <v>50</v>
      </c>
      <c r="F40" s="114">
        <v>50</v>
      </c>
      <c r="G40" s="114">
        <v>50</v>
      </c>
      <c r="H40" s="114">
        <v>50</v>
      </c>
      <c r="I40" s="114">
        <v>50</v>
      </c>
      <c r="J40" s="114">
        <v>50</v>
      </c>
      <c r="K40" s="114">
        <v>50</v>
      </c>
      <c r="L40" s="114">
        <v>50</v>
      </c>
      <c r="M40" s="114">
        <v>50</v>
      </c>
      <c r="N40" s="114">
        <v>50</v>
      </c>
      <c r="O40" s="114">
        <v>50</v>
      </c>
      <c r="P40" s="114">
        <v>50</v>
      </c>
      <c r="Q40" s="114">
        <v>50</v>
      </c>
      <c r="R40" s="114">
        <v>50</v>
      </c>
      <c r="S40" s="114">
        <v>50</v>
      </c>
      <c r="T40" s="114">
        <v>50</v>
      </c>
      <c r="U40" s="114">
        <v>50</v>
      </c>
      <c r="V40" s="114">
        <v>50</v>
      </c>
      <c r="W40" s="114">
        <v>50</v>
      </c>
      <c r="X40" s="114">
        <v>50</v>
      </c>
      <c r="Y40" s="114">
        <v>50</v>
      </c>
      <c r="Z40" s="114">
        <v>50</v>
      </c>
      <c r="AA40" s="114">
        <v>50</v>
      </c>
      <c r="AB40" s="114">
        <v>50</v>
      </c>
      <c r="AC40" s="114">
        <v>50</v>
      </c>
      <c r="AD40" s="114">
        <v>50</v>
      </c>
      <c r="AE40" s="114">
        <v>50</v>
      </c>
      <c r="AF40" s="114">
        <v>50</v>
      </c>
      <c r="AG40" s="114">
        <v>50</v>
      </c>
      <c r="AH40" s="114">
        <v>50</v>
      </c>
      <c r="AI40" s="114">
        <v>50</v>
      </c>
      <c r="AJ40" s="114">
        <v>50</v>
      </c>
      <c r="AK40" s="114">
        <v>50</v>
      </c>
      <c r="AL40" s="114">
        <v>50</v>
      </c>
      <c r="AM40" s="114">
        <v>50</v>
      </c>
      <c r="AN40" s="114">
        <v>50</v>
      </c>
      <c r="AO40" s="114">
        <v>50</v>
      </c>
      <c r="AP40" s="114">
        <v>50</v>
      </c>
      <c r="AQ40" s="114">
        <v>50</v>
      </c>
      <c r="AR40" s="114">
        <v>50</v>
      </c>
      <c r="AS40" s="114">
        <v>50</v>
      </c>
      <c r="AT40" s="114">
        <v>50</v>
      </c>
      <c r="AU40" s="114">
        <v>50</v>
      </c>
      <c r="AV40" s="114">
        <v>50</v>
      </c>
      <c r="AW40" s="114">
        <v>50</v>
      </c>
      <c r="AX40" s="114">
        <v>50</v>
      </c>
      <c r="AY40" s="114">
        <v>50</v>
      </c>
      <c r="AZ40" s="114">
        <v>50</v>
      </c>
      <c r="BA40" s="114">
        <v>50</v>
      </c>
      <c r="BB40" s="114">
        <v>50</v>
      </c>
      <c r="BC40" s="114">
        <v>50</v>
      </c>
      <c r="BD40" s="114">
        <v>50</v>
      </c>
      <c r="BE40" s="114">
        <v>50</v>
      </c>
      <c r="BF40" s="114">
        <v>50</v>
      </c>
      <c r="BG40" s="114">
        <v>50</v>
      </c>
      <c r="BH40" s="114">
        <v>50</v>
      </c>
      <c r="BI40" s="114">
        <v>50</v>
      </c>
      <c r="BJ40" s="114">
        <v>50</v>
      </c>
      <c r="BK40" s="114">
        <v>50</v>
      </c>
      <c r="BL40" s="114">
        <v>50</v>
      </c>
      <c r="BM40" s="114">
        <v>50</v>
      </c>
      <c r="BN40" s="114">
        <v>50</v>
      </c>
      <c r="BO40" s="114">
        <v>50</v>
      </c>
      <c r="BP40" s="114">
        <v>50</v>
      </c>
      <c r="BQ40" s="114">
        <v>50</v>
      </c>
      <c r="BR40" s="114">
        <v>50</v>
      </c>
      <c r="BS40" s="114">
        <v>50</v>
      </c>
      <c r="BT40" s="114">
        <v>50</v>
      </c>
      <c r="BU40" s="114">
        <v>50</v>
      </c>
      <c r="BV40" s="114">
        <v>50</v>
      </c>
      <c r="BW40" s="114">
        <v>50</v>
      </c>
      <c r="BX40" s="114">
        <v>50</v>
      </c>
      <c r="BY40" s="114">
        <v>50</v>
      </c>
      <c r="BZ40" s="114">
        <v>50</v>
      </c>
      <c r="CA40" s="114">
        <v>50</v>
      </c>
      <c r="CB40" s="114">
        <v>50</v>
      </c>
      <c r="CC40" s="114">
        <v>50</v>
      </c>
      <c r="CD40" s="114">
        <v>50</v>
      </c>
      <c r="CE40" s="114">
        <v>50</v>
      </c>
      <c r="CF40" s="114">
        <v>50</v>
      </c>
      <c r="CG40" s="114">
        <v>50</v>
      </c>
      <c r="CH40" s="114">
        <v>50</v>
      </c>
      <c r="CI40" s="114">
        <v>50</v>
      </c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</row>
    <row r="41" spans="1:111" s="6" customFormat="1" ht="12.75">
      <c r="A41" s="8"/>
      <c r="B41" s="53" t="s">
        <v>22</v>
      </c>
      <c r="C41" s="12"/>
      <c r="D41" s="114">
        <v>18</v>
      </c>
      <c r="E41" s="114">
        <v>18</v>
      </c>
      <c r="F41" s="114">
        <v>18</v>
      </c>
      <c r="G41" s="114">
        <v>18</v>
      </c>
      <c r="H41" s="114">
        <v>18</v>
      </c>
      <c r="I41" s="114">
        <v>18</v>
      </c>
      <c r="J41" s="114">
        <v>18</v>
      </c>
      <c r="K41" s="114">
        <v>18</v>
      </c>
      <c r="L41" s="114">
        <v>18</v>
      </c>
      <c r="M41" s="114">
        <v>18</v>
      </c>
      <c r="N41" s="114">
        <v>18</v>
      </c>
      <c r="O41" s="114">
        <v>18</v>
      </c>
      <c r="P41" s="114">
        <v>18</v>
      </c>
      <c r="Q41" s="114">
        <v>18</v>
      </c>
      <c r="R41" s="114">
        <v>18</v>
      </c>
      <c r="S41" s="114">
        <v>18</v>
      </c>
      <c r="T41" s="114">
        <v>18</v>
      </c>
      <c r="U41" s="114">
        <v>18</v>
      </c>
      <c r="V41" s="114">
        <v>18</v>
      </c>
      <c r="W41" s="114">
        <v>18</v>
      </c>
      <c r="X41" s="114">
        <v>18</v>
      </c>
      <c r="Y41" s="114">
        <v>18</v>
      </c>
      <c r="Z41" s="114">
        <v>18</v>
      </c>
      <c r="AA41" s="114">
        <v>18</v>
      </c>
      <c r="AB41" s="114">
        <v>18</v>
      </c>
      <c r="AC41" s="114">
        <v>18</v>
      </c>
      <c r="AD41" s="114">
        <v>18</v>
      </c>
      <c r="AE41" s="114">
        <v>18</v>
      </c>
      <c r="AF41" s="114">
        <v>18</v>
      </c>
      <c r="AG41" s="114">
        <v>18</v>
      </c>
      <c r="AH41" s="114">
        <v>18</v>
      </c>
      <c r="AI41" s="114">
        <v>18</v>
      </c>
      <c r="AJ41" s="114">
        <v>18</v>
      </c>
      <c r="AK41" s="114">
        <v>18</v>
      </c>
      <c r="AL41" s="114">
        <v>18</v>
      </c>
      <c r="AM41" s="114">
        <v>18</v>
      </c>
      <c r="AN41" s="114">
        <v>18</v>
      </c>
      <c r="AO41" s="114">
        <v>18</v>
      </c>
      <c r="AP41" s="114">
        <v>18</v>
      </c>
      <c r="AQ41" s="114">
        <v>18</v>
      </c>
      <c r="AR41" s="114">
        <v>18</v>
      </c>
      <c r="AS41" s="114">
        <v>18</v>
      </c>
      <c r="AT41" s="114">
        <v>18</v>
      </c>
      <c r="AU41" s="114">
        <v>18</v>
      </c>
      <c r="AV41" s="114">
        <v>18</v>
      </c>
      <c r="AW41" s="114">
        <v>18</v>
      </c>
      <c r="AX41" s="114">
        <v>18</v>
      </c>
      <c r="AY41" s="114">
        <v>18</v>
      </c>
      <c r="AZ41" s="114">
        <v>18</v>
      </c>
      <c r="BA41" s="114">
        <v>18</v>
      </c>
      <c r="BB41" s="114">
        <v>18</v>
      </c>
      <c r="BC41" s="114">
        <v>18</v>
      </c>
      <c r="BD41" s="114">
        <v>18</v>
      </c>
      <c r="BE41" s="114">
        <v>18</v>
      </c>
      <c r="BF41" s="114">
        <v>18</v>
      </c>
      <c r="BG41" s="114">
        <v>18</v>
      </c>
      <c r="BH41" s="114">
        <v>18</v>
      </c>
      <c r="BI41" s="114">
        <v>18</v>
      </c>
      <c r="BJ41" s="114">
        <v>18</v>
      </c>
      <c r="BK41" s="114">
        <v>18</v>
      </c>
      <c r="BL41" s="114">
        <v>18</v>
      </c>
      <c r="BM41" s="114">
        <v>18</v>
      </c>
      <c r="BN41" s="114">
        <v>18</v>
      </c>
      <c r="BO41" s="114">
        <v>18</v>
      </c>
      <c r="BP41" s="114">
        <v>18</v>
      </c>
      <c r="BQ41" s="114">
        <v>18</v>
      </c>
      <c r="BR41" s="114">
        <v>18</v>
      </c>
      <c r="BS41" s="114">
        <v>18</v>
      </c>
      <c r="BT41" s="114">
        <v>18</v>
      </c>
      <c r="BU41" s="114">
        <v>18</v>
      </c>
      <c r="BV41" s="114">
        <v>18</v>
      </c>
      <c r="BW41" s="114">
        <v>18</v>
      </c>
      <c r="BX41" s="114">
        <v>18</v>
      </c>
      <c r="BY41" s="114">
        <v>18</v>
      </c>
      <c r="BZ41" s="114">
        <v>18</v>
      </c>
      <c r="CA41" s="114">
        <v>18</v>
      </c>
      <c r="CB41" s="114">
        <v>18</v>
      </c>
      <c r="CC41" s="114">
        <v>18</v>
      </c>
      <c r="CD41" s="114">
        <v>18</v>
      </c>
      <c r="CE41" s="114">
        <v>18</v>
      </c>
      <c r="CF41" s="114">
        <v>18</v>
      </c>
      <c r="CG41" s="114">
        <v>18</v>
      </c>
      <c r="CH41" s="114">
        <v>18</v>
      </c>
      <c r="CI41" s="114">
        <v>18</v>
      </c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</row>
    <row r="42" spans="1:111" s="6" customFormat="1" ht="12.75">
      <c r="A42" s="8"/>
      <c r="B42" s="53" t="s">
        <v>23</v>
      </c>
      <c r="C42" s="12"/>
      <c r="D42" s="114">
        <v>600</v>
      </c>
      <c r="E42" s="114">
        <v>600</v>
      </c>
      <c r="F42" s="114">
        <v>600</v>
      </c>
      <c r="G42" s="114">
        <v>600</v>
      </c>
      <c r="H42" s="114">
        <v>600</v>
      </c>
      <c r="I42" s="114">
        <v>600</v>
      </c>
      <c r="J42" s="114">
        <v>600</v>
      </c>
      <c r="K42" s="114">
        <v>600</v>
      </c>
      <c r="L42" s="114">
        <v>600</v>
      </c>
      <c r="M42" s="114">
        <v>600</v>
      </c>
      <c r="N42" s="114">
        <v>600</v>
      </c>
      <c r="O42" s="114">
        <v>600</v>
      </c>
      <c r="P42" s="114">
        <v>600</v>
      </c>
      <c r="Q42" s="114">
        <v>600</v>
      </c>
      <c r="R42" s="114">
        <v>600</v>
      </c>
      <c r="S42" s="114">
        <v>600</v>
      </c>
      <c r="T42" s="114">
        <v>600</v>
      </c>
      <c r="U42" s="114">
        <v>600</v>
      </c>
      <c r="V42" s="114">
        <v>600</v>
      </c>
      <c r="W42" s="114">
        <v>600</v>
      </c>
      <c r="X42" s="114">
        <v>600</v>
      </c>
      <c r="Y42" s="114">
        <v>600</v>
      </c>
      <c r="Z42" s="114">
        <v>600</v>
      </c>
      <c r="AA42" s="114">
        <v>600</v>
      </c>
      <c r="AB42" s="114">
        <v>600</v>
      </c>
      <c r="AC42" s="114">
        <v>600</v>
      </c>
      <c r="AD42" s="114">
        <v>600</v>
      </c>
      <c r="AE42" s="114">
        <v>600</v>
      </c>
      <c r="AF42" s="114">
        <v>600</v>
      </c>
      <c r="AG42" s="114">
        <v>600</v>
      </c>
      <c r="AH42" s="114">
        <v>600</v>
      </c>
      <c r="AI42" s="114">
        <v>600</v>
      </c>
      <c r="AJ42" s="114">
        <v>600</v>
      </c>
      <c r="AK42" s="114">
        <v>600</v>
      </c>
      <c r="AL42" s="114">
        <v>600</v>
      </c>
      <c r="AM42" s="114">
        <v>600</v>
      </c>
      <c r="AN42" s="114">
        <v>600</v>
      </c>
      <c r="AO42" s="114">
        <v>600</v>
      </c>
      <c r="AP42" s="114">
        <v>600</v>
      </c>
      <c r="AQ42" s="114">
        <v>600</v>
      </c>
      <c r="AR42" s="114">
        <v>600</v>
      </c>
      <c r="AS42" s="114">
        <v>600</v>
      </c>
      <c r="AT42" s="114">
        <v>600</v>
      </c>
      <c r="AU42" s="114">
        <v>600</v>
      </c>
      <c r="AV42" s="114">
        <v>600</v>
      </c>
      <c r="AW42" s="114">
        <v>600</v>
      </c>
      <c r="AX42" s="114">
        <v>600</v>
      </c>
      <c r="AY42" s="114">
        <v>600</v>
      </c>
      <c r="AZ42" s="114">
        <v>600</v>
      </c>
      <c r="BA42" s="114">
        <v>600</v>
      </c>
      <c r="BB42" s="114">
        <v>600</v>
      </c>
      <c r="BC42" s="114">
        <v>600</v>
      </c>
      <c r="BD42" s="114">
        <v>600</v>
      </c>
      <c r="BE42" s="114">
        <v>600</v>
      </c>
      <c r="BF42" s="114">
        <v>600</v>
      </c>
      <c r="BG42" s="114">
        <v>600</v>
      </c>
      <c r="BH42" s="114">
        <v>600</v>
      </c>
      <c r="BI42" s="114">
        <v>600</v>
      </c>
      <c r="BJ42" s="114">
        <v>600</v>
      </c>
      <c r="BK42" s="114">
        <v>600</v>
      </c>
      <c r="BL42" s="114">
        <v>600</v>
      </c>
      <c r="BM42" s="114">
        <v>600</v>
      </c>
      <c r="BN42" s="114">
        <v>600</v>
      </c>
      <c r="BO42" s="114">
        <v>600</v>
      </c>
      <c r="BP42" s="114">
        <v>600</v>
      </c>
      <c r="BQ42" s="114">
        <v>600</v>
      </c>
      <c r="BR42" s="114">
        <v>600</v>
      </c>
      <c r="BS42" s="114">
        <v>600</v>
      </c>
      <c r="BT42" s="114">
        <v>600</v>
      </c>
      <c r="BU42" s="114">
        <v>600</v>
      </c>
      <c r="BV42" s="114">
        <v>600</v>
      </c>
      <c r="BW42" s="114">
        <v>600</v>
      </c>
      <c r="BX42" s="114">
        <v>600</v>
      </c>
      <c r="BY42" s="114">
        <v>600</v>
      </c>
      <c r="BZ42" s="114">
        <v>600</v>
      </c>
      <c r="CA42" s="114">
        <v>600</v>
      </c>
      <c r="CB42" s="114">
        <v>600</v>
      </c>
      <c r="CC42" s="114">
        <v>600</v>
      </c>
      <c r="CD42" s="114">
        <v>600</v>
      </c>
      <c r="CE42" s="114">
        <v>600</v>
      </c>
      <c r="CF42" s="114">
        <v>600</v>
      </c>
      <c r="CG42" s="114">
        <v>600</v>
      </c>
      <c r="CH42" s="114">
        <v>600</v>
      </c>
      <c r="CI42" s="114">
        <v>600</v>
      </c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</row>
    <row r="43" spans="1:111" s="6" customFormat="1" ht="13.5" thickBot="1">
      <c r="A43" s="8"/>
      <c r="B43" s="60"/>
      <c r="C43" s="61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</row>
    <row r="44" spans="1:111" s="6" customFormat="1" ht="12">
      <c r="A44" s="8"/>
      <c r="B44" s="59" t="s">
        <v>25</v>
      </c>
      <c r="C44" s="12">
        <f aca="true" t="shared" si="49" ref="C44:C53">SUM(D44:AA44)</f>
        <v>44346901.75293451</v>
      </c>
      <c r="D44" s="117">
        <f aca="true" t="shared" si="50" ref="D44:I44">SUM(D45:D52)</f>
        <v>0</v>
      </c>
      <c r="E44" s="117">
        <f t="shared" si="50"/>
        <v>0</v>
      </c>
      <c r="F44" s="117">
        <f t="shared" si="50"/>
        <v>0</v>
      </c>
      <c r="G44" s="117">
        <f t="shared" si="50"/>
        <v>0</v>
      </c>
      <c r="H44" s="117">
        <f t="shared" si="50"/>
        <v>0</v>
      </c>
      <c r="I44" s="117">
        <f t="shared" si="50"/>
        <v>0</v>
      </c>
      <c r="J44" s="117">
        <f aca="true" t="shared" si="51" ref="J44:AA44">SUM(J45:J52)</f>
        <v>0</v>
      </c>
      <c r="K44" s="117">
        <f t="shared" si="51"/>
        <v>0</v>
      </c>
      <c r="L44" s="117">
        <f t="shared" si="51"/>
        <v>0</v>
      </c>
      <c r="M44" s="117">
        <f t="shared" si="51"/>
        <v>0</v>
      </c>
      <c r="N44" s="117">
        <f t="shared" si="51"/>
        <v>0</v>
      </c>
      <c r="O44" s="117">
        <f t="shared" si="51"/>
        <v>0</v>
      </c>
      <c r="P44" s="117">
        <f t="shared" si="51"/>
        <v>0</v>
      </c>
      <c r="Q44" s="117">
        <f t="shared" si="51"/>
        <v>0</v>
      </c>
      <c r="R44" s="117">
        <f t="shared" si="51"/>
        <v>0</v>
      </c>
      <c r="S44" s="117">
        <f t="shared" si="51"/>
        <v>0</v>
      </c>
      <c r="T44" s="117">
        <f t="shared" si="51"/>
        <v>3505865.75</v>
      </c>
      <c r="U44" s="117">
        <f t="shared" si="51"/>
        <v>4956227.705750001</v>
      </c>
      <c r="V44" s="117">
        <f t="shared" si="51"/>
        <v>6153515.194825752</v>
      </c>
      <c r="W44" s="117">
        <f t="shared" si="51"/>
        <v>5165547.211659174</v>
      </c>
      <c r="X44" s="117">
        <f t="shared" si="51"/>
        <v>5210328.883191846</v>
      </c>
      <c r="Y44" s="117">
        <f t="shared" si="51"/>
        <v>6410929.998676354</v>
      </c>
      <c r="Z44" s="117">
        <f t="shared" si="51"/>
        <v>6466831.159378818</v>
      </c>
      <c r="AA44" s="117">
        <f t="shared" si="51"/>
        <v>6477655.849452562</v>
      </c>
      <c r="AB44" s="117">
        <f aca="true" t="shared" si="52" ref="AB44:CI44">SUM(AB45:AB52)</f>
        <v>6575431.2379335165</v>
      </c>
      <c r="AC44" s="117">
        <f t="shared" si="52"/>
        <v>6632801.159700777</v>
      </c>
      <c r="AD44" s="117">
        <f t="shared" si="52"/>
        <v>6690683.312912392</v>
      </c>
      <c r="AE44" s="117">
        <f t="shared" si="52"/>
        <v>6749082.271063398</v>
      </c>
      <c r="AF44" s="117">
        <f t="shared" si="52"/>
        <v>6808002.648483607</v>
      </c>
      <c r="AG44" s="117">
        <f t="shared" si="52"/>
        <v>6867449.1007022085</v>
      </c>
      <c r="AH44" s="117">
        <f t="shared" si="52"/>
        <v>6927426.324815623</v>
      </c>
      <c r="AI44" s="117">
        <f t="shared" si="52"/>
        <v>6987939.059858619</v>
      </c>
      <c r="AJ44" s="117">
        <f t="shared" si="52"/>
        <v>7048992.087178785</v>
      </c>
      <c r="AK44" s="117">
        <f t="shared" si="52"/>
        <v>7110590.23081431</v>
      </c>
      <c r="AL44" s="117">
        <f t="shared" si="52"/>
        <v>7172738.357875152</v>
      </c>
      <c r="AM44" s="117">
        <f t="shared" si="52"/>
        <v>7235441.378927609</v>
      </c>
      <c r="AN44" s="117">
        <f t="shared" si="52"/>
        <v>7196462.111496574</v>
      </c>
      <c r="AO44" s="117">
        <f t="shared" si="52"/>
        <v>7248975.031517966</v>
      </c>
      <c r="AP44" s="117">
        <f t="shared" si="52"/>
        <v>7301879.297824277</v>
      </c>
      <c r="AQ44" s="117">
        <f t="shared" si="52"/>
        <v>7283659.033898869</v>
      </c>
      <c r="AR44" s="117">
        <f t="shared" si="52"/>
        <v>7336821.778603876</v>
      </c>
      <c r="AS44" s="117">
        <f t="shared" si="52"/>
        <v>7390380.712334901</v>
      </c>
      <c r="AT44" s="117">
        <f t="shared" si="52"/>
        <v>7444338.787643491</v>
      </c>
      <c r="AU44" s="117">
        <f t="shared" si="52"/>
        <v>7498698.9790847385</v>
      </c>
      <c r="AV44" s="117">
        <f t="shared" si="52"/>
        <v>7553464.283381252</v>
      </c>
      <c r="AW44" s="117">
        <f t="shared" si="52"/>
        <v>7608637.719588354</v>
      </c>
      <c r="AX44" s="117">
        <f t="shared" si="52"/>
        <v>7664222.329260523</v>
      </c>
      <c r="AY44" s="117">
        <f t="shared" si="52"/>
        <v>7659508.049299191</v>
      </c>
      <c r="AZ44" s="117">
        <f t="shared" si="52"/>
        <v>7654796.726987308</v>
      </c>
      <c r="BA44" s="117">
        <f t="shared" si="52"/>
        <v>7650088.360469306</v>
      </c>
      <c r="BB44" s="117">
        <f t="shared" si="52"/>
        <v>7645382.947890774</v>
      </c>
      <c r="BC44" s="117">
        <f t="shared" si="52"/>
        <v>7640680.487398467</v>
      </c>
      <c r="BD44" s="117">
        <f t="shared" si="52"/>
        <v>7635980.9771403</v>
      </c>
      <c r="BE44" s="117">
        <f t="shared" si="52"/>
        <v>7631284.415265355</v>
      </c>
      <c r="BF44" s="117">
        <f t="shared" si="52"/>
        <v>7626590.799923874</v>
      </c>
      <c r="BG44" s="117">
        <f t="shared" si="52"/>
        <v>7621900.129267253</v>
      </c>
      <c r="BH44" s="117">
        <f t="shared" si="52"/>
        <v>7617212.401448059</v>
      </c>
      <c r="BI44" s="117">
        <f t="shared" si="52"/>
        <v>7612527.614620008</v>
      </c>
      <c r="BJ44" s="117">
        <f t="shared" si="52"/>
        <v>7607845.766937978</v>
      </c>
      <c r="BK44" s="117">
        <f t="shared" si="52"/>
        <v>7603166.856558008</v>
      </c>
      <c r="BL44" s="117">
        <f t="shared" si="52"/>
        <v>7598490.881637287</v>
      </c>
      <c r="BM44" s="117">
        <f t="shared" si="52"/>
        <v>7593817.840334164</v>
      </c>
      <c r="BN44" s="117">
        <f t="shared" si="52"/>
        <v>7589147.730808145</v>
      </c>
      <c r="BO44" s="117">
        <f t="shared" si="52"/>
        <v>7584480.551219888</v>
      </c>
      <c r="BP44" s="117">
        <f t="shared" si="52"/>
        <v>7579816.299731204</v>
      </c>
      <c r="BQ44" s="117">
        <f t="shared" si="52"/>
        <v>7575154.974505065</v>
      </c>
      <c r="BR44" s="117">
        <f t="shared" si="52"/>
        <v>7570496.573705584</v>
      </c>
      <c r="BS44" s="117">
        <f t="shared" si="52"/>
        <v>7565841.095498033</v>
      </c>
      <c r="BT44" s="117">
        <f t="shared" si="52"/>
        <v>7561188.538048835</v>
      </c>
      <c r="BU44" s="117">
        <f t="shared" si="52"/>
        <v>7556538.899525559</v>
      </c>
      <c r="BV44" s="117">
        <f t="shared" si="52"/>
        <v>7551892.178096928</v>
      </c>
      <c r="BW44" s="117">
        <f t="shared" si="52"/>
        <v>7547248.371932812</v>
      </c>
      <c r="BX44" s="117">
        <f t="shared" si="52"/>
        <v>7542607.479204232</v>
      </c>
      <c r="BY44" s="117">
        <f t="shared" si="52"/>
        <v>7537969.49808335</v>
      </c>
      <c r="BZ44" s="117">
        <f t="shared" si="52"/>
        <v>7533334.426743479</v>
      </c>
      <c r="CA44" s="117">
        <f t="shared" si="52"/>
        <v>7528702.263359083</v>
      </c>
      <c r="CB44" s="117">
        <f t="shared" si="52"/>
        <v>7524073.00610576</v>
      </c>
      <c r="CC44" s="117">
        <f t="shared" si="52"/>
        <v>7519446.653160262</v>
      </c>
      <c r="CD44" s="117">
        <f t="shared" si="52"/>
        <v>7514823.202700484</v>
      </c>
      <c r="CE44" s="117">
        <f t="shared" si="52"/>
        <v>7510202.652905455</v>
      </c>
      <c r="CF44" s="117">
        <f t="shared" si="52"/>
        <v>7505585.001955359</v>
      </c>
      <c r="CG44" s="117">
        <f t="shared" si="52"/>
        <v>7500970.248031513</v>
      </c>
      <c r="CH44" s="117">
        <f t="shared" si="52"/>
        <v>7496358.389316378</v>
      </c>
      <c r="CI44" s="117">
        <f t="shared" si="52"/>
        <v>7491749.423993558</v>
      </c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</row>
    <row r="45" spans="1:111" s="6" customFormat="1" ht="12">
      <c r="A45" s="8"/>
      <c r="B45" s="56" t="s">
        <v>14</v>
      </c>
      <c r="C45" s="12">
        <f t="shared" si="49"/>
        <v>39030922.92398608</v>
      </c>
      <c r="D45" s="118">
        <f aca="true" t="shared" si="53" ref="D45:AA45">D28*D36</f>
        <v>0</v>
      </c>
      <c r="E45" s="118">
        <f t="shared" si="53"/>
        <v>0</v>
      </c>
      <c r="F45" s="118">
        <f t="shared" si="53"/>
        <v>0</v>
      </c>
      <c r="G45" s="118">
        <f t="shared" si="53"/>
        <v>0</v>
      </c>
      <c r="H45" s="118">
        <f t="shared" si="53"/>
        <v>0</v>
      </c>
      <c r="I45" s="118">
        <f t="shared" si="53"/>
        <v>0</v>
      </c>
      <c r="J45" s="118">
        <f t="shared" si="53"/>
        <v>0</v>
      </c>
      <c r="K45" s="118">
        <f t="shared" si="53"/>
        <v>0</v>
      </c>
      <c r="L45" s="118">
        <f t="shared" si="53"/>
        <v>0</v>
      </c>
      <c r="M45" s="118">
        <f t="shared" si="53"/>
        <v>0</v>
      </c>
      <c r="N45" s="118">
        <f t="shared" si="53"/>
        <v>0</v>
      </c>
      <c r="O45" s="118">
        <f t="shared" si="53"/>
        <v>0</v>
      </c>
      <c r="P45" s="118">
        <f t="shared" si="53"/>
        <v>0</v>
      </c>
      <c r="Q45" s="118">
        <f t="shared" si="53"/>
        <v>0</v>
      </c>
      <c r="R45" s="118">
        <f t="shared" si="53"/>
        <v>0</v>
      </c>
      <c r="S45" s="118">
        <f t="shared" si="53"/>
        <v>0</v>
      </c>
      <c r="T45" s="118">
        <f t="shared" si="53"/>
        <v>3151340</v>
      </c>
      <c r="U45" s="118">
        <f t="shared" si="53"/>
        <v>4455036.140000001</v>
      </c>
      <c r="V45" s="118">
        <f t="shared" si="53"/>
        <v>5373946.242540002</v>
      </c>
      <c r="W45" s="118">
        <f t="shared" si="53"/>
        <v>4508357.044188023</v>
      </c>
      <c r="X45" s="118">
        <f t="shared" si="53"/>
        <v>4548610.232082559</v>
      </c>
      <c r="Y45" s="118">
        <f t="shared" si="53"/>
        <v>5627802.246001217</v>
      </c>
      <c r="Z45" s="118">
        <f t="shared" si="53"/>
        <v>5678050.480340512</v>
      </c>
      <c r="AA45" s="118">
        <f t="shared" si="53"/>
        <v>5687780.538833763</v>
      </c>
      <c r="AB45" s="118">
        <f aca="true" t="shared" si="54" ref="AB45:CI45">AB28*AB36</f>
        <v>5775668.528479565</v>
      </c>
      <c r="AC45" s="118">
        <f t="shared" si="54"/>
        <v>5827236.997483846</v>
      </c>
      <c r="AD45" s="118">
        <f t="shared" si="54"/>
        <v>5879265.899247095</v>
      </c>
      <c r="AE45" s="118">
        <f t="shared" si="54"/>
        <v>5931759.344776088</v>
      </c>
      <c r="AF45" s="118">
        <f t="shared" si="54"/>
        <v>5984721.4817830175</v>
      </c>
      <c r="AG45" s="118">
        <f t="shared" si="54"/>
        <v>6038156.495013222</v>
      </c>
      <c r="AH45" s="118">
        <f t="shared" si="54"/>
        <v>6092068.606575841</v>
      </c>
      <c r="AI45" s="118">
        <f t="shared" si="54"/>
        <v>6146462.076277411</v>
      </c>
      <c r="AJ45" s="118">
        <f t="shared" si="54"/>
        <v>6201341.201958459</v>
      </c>
      <c r="AK45" s="118">
        <f t="shared" si="54"/>
        <v>6256710.319833088</v>
      </c>
      <c r="AL45" s="118">
        <f t="shared" si="54"/>
        <v>6312573.804831598</v>
      </c>
      <c r="AM45" s="118">
        <f t="shared" si="54"/>
        <v>6368936.070946165</v>
      </c>
      <c r="AN45" s="118">
        <f t="shared" si="54"/>
        <v>6333898.527187932</v>
      </c>
      <c r="AO45" s="118">
        <f t="shared" si="54"/>
        <v>6381101.151926261</v>
      </c>
      <c r="AP45" s="118">
        <f t="shared" si="54"/>
        <v>6428655.548606091</v>
      </c>
      <c r="AQ45" s="118">
        <f t="shared" si="54"/>
        <v>6412277.783279882</v>
      </c>
      <c r="AR45" s="118">
        <f t="shared" si="54"/>
        <v>6460064.520093372</v>
      </c>
      <c r="AS45" s="118">
        <f t="shared" si="54"/>
        <v>6508207.381874069</v>
      </c>
      <c r="AT45" s="118">
        <f t="shared" si="54"/>
        <v>6556709.022600891</v>
      </c>
      <c r="AU45" s="118">
        <f t="shared" si="54"/>
        <v>6605572.116031226</v>
      </c>
      <c r="AV45" s="118">
        <f t="shared" si="54"/>
        <v>6654799.355848316</v>
      </c>
      <c r="AW45" s="118">
        <f t="shared" si="54"/>
        <v>6704393.455809757</v>
      </c>
      <c r="AX45" s="118">
        <f t="shared" si="54"/>
        <v>6754357.1498970995</v>
      </c>
      <c r="AY45" s="118">
        <f t="shared" si="54"/>
        <v>6750119.594875677</v>
      </c>
      <c r="AZ45" s="118">
        <f t="shared" si="54"/>
        <v>6745884.698415558</v>
      </c>
      <c r="BA45" s="118">
        <f t="shared" si="54"/>
        <v>6741652.4588488145</v>
      </c>
      <c r="BB45" s="118">
        <f t="shared" si="54"/>
        <v>6737422.874508562</v>
      </c>
      <c r="BC45" s="118">
        <f t="shared" si="54"/>
        <v>6733195.943728959</v>
      </c>
      <c r="BD45" s="118">
        <f t="shared" si="54"/>
        <v>6728971.664845213</v>
      </c>
      <c r="BE45" s="118">
        <f t="shared" si="54"/>
        <v>6724750.0361935785</v>
      </c>
      <c r="BF45" s="118">
        <f t="shared" si="54"/>
        <v>6720531.056111348</v>
      </c>
      <c r="BG45" s="118">
        <f t="shared" si="54"/>
        <v>6716314.722936857</v>
      </c>
      <c r="BH45" s="118">
        <f t="shared" si="54"/>
        <v>6712101.035009491</v>
      </c>
      <c r="BI45" s="118">
        <f t="shared" si="54"/>
        <v>6707889.99066967</v>
      </c>
      <c r="BJ45" s="118">
        <f t="shared" si="54"/>
        <v>6703681.588258856</v>
      </c>
      <c r="BK45" s="118">
        <f t="shared" si="54"/>
        <v>6699475.826119558</v>
      </c>
      <c r="BL45" s="118">
        <f t="shared" si="54"/>
        <v>6695272.702595314</v>
      </c>
      <c r="BM45" s="118">
        <f t="shared" si="54"/>
        <v>6691072.216030709</v>
      </c>
      <c r="BN45" s="118">
        <f t="shared" si="54"/>
        <v>6686874.364771367</v>
      </c>
      <c r="BO45" s="118">
        <f t="shared" si="54"/>
        <v>6682679.147163944</v>
      </c>
      <c r="BP45" s="118">
        <f t="shared" si="54"/>
        <v>6678486.561556139</v>
      </c>
      <c r="BQ45" s="118">
        <f t="shared" si="54"/>
        <v>6674296.606296687</v>
      </c>
      <c r="BR45" s="118">
        <f t="shared" si="54"/>
        <v>6670109.279735356</v>
      </c>
      <c r="BS45" s="118">
        <f t="shared" si="54"/>
        <v>6665924.58022295</v>
      </c>
      <c r="BT45" s="118">
        <f t="shared" si="54"/>
        <v>6661742.506111312</v>
      </c>
      <c r="BU45" s="118">
        <f t="shared" si="54"/>
        <v>6657563.055753311</v>
      </c>
      <c r="BV45" s="118">
        <f t="shared" si="54"/>
        <v>6653386.227502856</v>
      </c>
      <c r="BW45" s="118">
        <f t="shared" si="54"/>
        <v>6649212.019714888</v>
      </c>
      <c r="BX45" s="118">
        <f t="shared" si="54"/>
        <v>6645040.430745376</v>
      </c>
      <c r="BY45" s="118">
        <f t="shared" si="54"/>
        <v>6640871.458951326</v>
      </c>
      <c r="BZ45" s="118">
        <f t="shared" si="54"/>
        <v>6636705.102690768</v>
      </c>
      <c r="CA45" s="118">
        <f t="shared" si="54"/>
        <v>6632541.360322771</v>
      </c>
      <c r="CB45" s="118">
        <f t="shared" si="54"/>
        <v>6628380.230207425</v>
      </c>
      <c r="CC45" s="118">
        <f t="shared" si="54"/>
        <v>6624221.710705853</v>
      </c>
      <c r="CD45" s="118">
        <f t="shared" si="54"/>
        <v>6620065.80018021</v>
      </c>
      <c r="CE45" s="118">
        <f t="shared" si="54"/>
        <v>6615912.496993667</v>
      </c>
      <c r="CF45" s="118">
        <f t="shared" si="54"/>
        <v>6611761.799510434</v>
      </c>
      <c r="CG45" s="118">
        <f t="shared" si="54"/>
        <v>6607613.706095741</v>
      </c>
      <c r="CH45" s="118">
        <f t="shared" si="54"/>
        <v>6603468.215115846</v>
      </c>
      <c r="CI45" s="118">
        <f t="shared" si="54"/>
        <v>6599325.324938029</v>
      </c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</row>
    <row r="46" spans="1:111" s="6" customFormat="1" ht="12">
      <c r="A46" s="8"/>
      <c r="B46" s="56" t="s">
        <v>15</v>
      </c>
      <c r="C46" s="12">
        <f t="shared" si="49"/>
        <v>2537009.990059095</v>
      </c>
      <c r="D46" s="118">
        <f aca="true" t="shared" si="55" ref="D46:AA46">D29*D37</f>
        <v>0</v>
      </c>
      <c r="E46" s="118">
        <f t="shared" si="55"/>
        <v>0</v>
      </c>
      <c r="F46" s="118">
        <f t="shared" si="55"/>
        <v>0</v>
      </c>
      <c r="G46" s="118">
        <f t="shared" si="55"/>
        <v>0</v>
      </c>
      <c r="H46" s="118">
        <f t="shared" si="55"/>
        <v>0</v>
      </c>
      <c r="I46" s="118">
        <f t="shared" si="55"/>
        <v>0</v>
      </c>
      <c r="J46" s="118">
        <f t="shared" si="55"/>
        <v>0</v>
      </c>
      <c r="K46" s="118">
        <f t="shared" si="55"/>
        <v>0</v>
      </c>
      <c r="L46" s="118">
        <f t="shared" si="55"/>
        <v>0</v>
      </c>
      <c r="M46" s="118">
        <f t="shared" si="55"/>
        <v>0</v>
      </c>
      <c r="N46" s="118">
        <f t="shared" si="55"/>
        <v>0</v>
      </c>
      <c r="O46" s="118">
        <f t="shared" si="55"/>
        <v>0</v>
      </c>
      <c r="P46" s="118">
        <f t="shared" si="55"/>
        <v>0</v>
      </c>
      <c r="Q46" s="118">
        <f t="shared" si="55"/>
        <v>0</v>
      </c>
      <c r="R46" s="118">
        <f t="shared" si="55"/>
        <v>0</v>
      </c>
      <c r="S46" s="118">
        <f t="shared" si="55"/>
        <v>0</v>
      </c>
      <c r="T46" s="118">
        <f t="shared" si="55"/>
        <v>204837.1</v>
      </c>
      <c r="U46" s="118">
        <f t="shared" si="55"/>
        <v>289577.34910000005</v>
      </c>
      <c r="V46" s="118">
        <f t="shared" si="55"/>
        <v>349306.50576510007</v>
      </c>
      <c r="W46" s="118">
        <f t="shared" si="55"/>
        <v>293043.2078722215</v>
      </c>
      <c r="X46" s="118">
        <f t="shared" si="55"/>
        <v>295659.6650853663</v>
      </c>
      <c r="Y46" s="118">
        <f t="shared" si="55"/>
        <v>365807.14599007904</v>
      </c>
      <c r="Z46" s="118">
        <f t="shared" si="55"/>
        <v>369073.28122213326</v>
      </c>
      <c r="AA46" s="118">
        <f t="shared" si="55"/>
        <v>369705.73502419464</v>
      </c>
      <c r="AB46" s="118">
        <f aca="true" t="shared" si="56" ref="AB46:CI46">AB29*AB37</f>
        <v>375418.4543511717</v>
      </c>
      <c r="AC46" s="118">
        <f t="shared" si="56"/>
        <v>378770.40483644995</v>
      </c>
      <c r="AD46" s="118">
        <f t="shared" si="56"/>
        <v>382152.2834510612</v>
      </c>
      <c r="AE46" s="118">
        <f t="shared" si="56"/>
        <v>385564.3574104457</v>
      </c>
      <c r="AF46" s="118">
        <f t="shared" si="56"/>
        <v>389006.89631589607</v>
      </c>
      <c r="AG46" s="118">
        <f t="shared" si="56"/>
        <v>392480.17217585945</v>
      </c>
      <c r="AH46" s="118">
        <f t="shared" si="56"/>
        <v>395984.45942742965</v>
      </c>
      <c r="AI46" s="118">
        <f t="shared" si="56"/>
        <v>399520.03495803167</v>
      </c>
      <c r="AJ46" s="118">
        <f t="shared" si="56"/>
        <v>403087.17812729976</v>
      </c>
      <c r="AK46" s="118">
        <f t="shared" si="56"/>
        <v>406686.1707891507</v>
      </c>
      <c r="AL46" s="118">
        <f t="shared" si="56"/>
        <v>410317.29731405387</v>
      </c>
      <c r="AM46" s="118">
        <f t="shared" si="56"/>
        <v>413980.84461150074</v>
      </c>
      <c r="AN46" s="118">
        <f t="shared" si="56"/>
        <v>411703.4042672155</v>
      </c>
      <c r="AO46" s="118">
        <f t="shared" si="56"/>
        <v>414771.574875207</v>
      </c>
      <c r="AP46" s="118">
        <f t="shared" si="56"/>
        <v>417862.610659396</v>
      </c>
      <c r="AQ46" s="118">
        <f t="shared" si="56"/>
        <v>416798.0559131923</v>
      </c>
      <c r="AR46" s="118">
        <f t="shared" si="56"/>
        <v>419904.1938060692</v>
      </c>
      <c r="AS46" s="118">
        <f t="shared" si="56"/>
        <v>423033.4798218145</v>
      </c>
      <c r="AT46" s="118">
        <f t="shared" si="56"/>
        <v>426186.0864690579</v>
      </c>
      <c r="AU46" s="118">
        <f t="shared" si="56"/>
        <v>429362.18754202966</v>
      </c>
      <c r="AV46" s="118">
        <f t="shared" si="56"/>
        <v>432561.95813014056</v>
      </c>
      <c r="AW46" s="118">
        <f t="shared" si="56"/>
        <v>435785.5746276342</v>
      </c>
      <c r="AX46" s="118">
        <f t="shared" si="56"/>
        <v>439033.2147433115</v>
      </c>
      <c r="AY46" s="118">
        <f t="shared" si="56"/>
        <v>438757.773666919</v>
      </c>
      <c r="AZ46" s="118">
        <f t="shared" si="56"/>
        <v>438482.5053970113</v>
      </c>
      <c r="BA46" s="118">
        <f t="shared" si="56"/>
        <v>438207.4098251729</v>
      </c>
      <c r="BB46" s="118">
        <f t="shared" si="56"/>
        <v>437932.48684305645</v>
      </c>
      <c r="BC46" s="118">
        <f t="shared" si="56"/>
        <v>437657.7363423823</v>
      </c>
      <c r="BD46" s="118">
        <f t="shared" si="56"/>
        <v>437383.1582149389</v>
      </c>
      <c r="BE46" s="118">
        <f t="shared" si="56"/>
        <v>437108.7523525825</v>
      </c>
      <c r="BF46" s="118">
        <f t="shared" si="56"/>
        <v>436834.51864723756</v>
      </c>
      <c r="BG46" s="118">
        <f t="shared" si="56"/>
        <v>436560.45699089573</v>
      </c>
      <c r="BH46" s="118">
        <f t="shared" si="56"/>
        <v>436286.5672756169</v>
      </c>
      <c r="BI46" s="118">
        <f t="shared" si="56"/>
        <v>436012.84939352854</v>
      </c>
      <c r="BJ46" s="118">
        <f t="shared" si="56"/>
        <v>435739.3032368257</v>
      </c>
      <c r="BK46" s="118">
        <f t="shared" si="56"/>
        <v>435465.9286977712</v>
      </c>
      <c r="BL46" s="118">
        <f t="shared" si="56"/>
        <v>435192.7256686954</v>
      </c>
      <c r="BM46" s="118">
        <f t="shared" si="56"/>
        <v>434919.6940419961</v>
      </c>
      <c r="BN46" s="118">
        <f t="shared" si="56"/>
        <v>434646.8337101388</v>
      </c>
      <c r="BO46" s="118">
        <f t="shared" si="56"/>
        <v>434374.1445656564</v>
      </c>
      <c r="BP46" s="118">
        <f t="shared" si="56"/>
        <v>434101.626501149</v>
      </c>
      <c r="BQ46" s="118">
        <f t="shared" si="56"/>
        <v>433829.27940928465</v>
      </c>
      <c r="BR46" s="118">
        <f t="shared" si="56"/>
        <v>433557.10318279814</v>
      </c>
      <c r="BS46" s="118">
        <f t="shared" si="56"/>
        <v>433285.0977144918</v>
      </c>
      <c r="BT46" s="118">
        <f t="shared" si="56"/>
        <v>433013.2628972353</v>
      </c>
      <c r="BU46" s="118">
        <f t="shared" si="56"/>
        <v>432741.59862396517</v>
      </c>
      <c r="BV46" s="118">
        <f t="shared" si="56"/>
        <v>432470.1047876856</v>
      </c>
      <c r="BW46" s="118">
        <f t="shared" si="56"/>
        <v>432198.78128146776</v>
      </c>
      <c r="BX46" s="118">
        <f t="shared" si="56"/>
        <v>431927.6279984495</v>
      </c>
      <c r="BY46" s="118">
        <f t="shared" si="56"/>
        <v>431656.64483183617</v>
      </c>
      <c r="BZ46" s="118">
        <f t="shared" si="56"/>
        <v>431385.83167489985</v>
      </c>
      <c r="CA46" s="118">
        <f t="shared" si="56"/>
        <v>431115.1884209801</v>
      </c>
      <c r="CB46" s="118">
        <f t="shared" si="56"/>
        <v>430844.7149634826</v>
      </c>
      <c r="CC46" s="118">
        <f t="shared" si="56"/>
        <v>430574.4111958805</v>
      </c>
      <c r="CD46" s="118">
        <f t="shared" si="56"/>
        <v>430304.2770117136</v>
      </c>
      <c r="CE46" s="118">
        <f t="shared" si="56"/>
        <v>430034.3123045884</v>
      </c>
      <c r="CF46" s="118">
        <f t="shared" si="56"/>
        <v>429764.5169681782</v>
      </c>
      <c r="CG46" s="118">
        <f t="shared" si="56"/>
        <v>429494.8908962232</v>
      </c>
      <c r="CH46" s="118">
        <f t="shared" si="56"/>
        <v>429225.43398253</v>
      </c>
      <c r="CI46" s="118">
        <f t="shared" si="56"/>
        <v>428956.1461209719</v>
      </c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</row>
    <row r="47" spans="1:111" s="6" customFormat="1" ht="12">
      <c r="A47" s="8"/>
      <c r="B47" s="56" t="s">
        <v>16</v>
      </c>
      <c r="C47" s="12">
        <f t="shared" si="49"/>
        <v>97577.3073099652</v>
      </c>
      <c r="D47" s="118">
        <f aca="true" t="shared" si="57" ref="D47:AA47">D30*D38</f>
        <v>0</v>
      </c>
      <c r="E47" s="118">
        <f t="shared" si="57"/>
        <v>0</v>
      </c>
      <c r="F47" s="118">
        <f t="shared" si="57"/>
        <v>0</v>
      </c>
      <c r="G47" s="118">
        <f t="shared" si="57"/>
        <v>0</v>
      </c>
      <c r="H47" s="118">
        <f t="shared" si="57"/>
        <v>0</v>
      </c>
      <c r="I47" s="118">
        <f t="shared" si="57"/>
        <v>0</v>
      </c>
      <c r="J47" s="118">
        <f t="shared" si="57"/>
        <v>0</v>
      </c>
      <c r="K47" s="118">
        <f t="shared" si="57"/>
        <v>0</v>
      </c>
      <c r="L47" s="118">
        <f t="shared" si="57"/>
        <v>0</v>
      </c>
      <c r="M47" s="118">
        <f t="shared" si="57"/>
        <v>0</v>
      </c>
      <c r="N47" s="118">
        <f t="shared" si="57"/>
        <v>0</v>
      </c>
      <c r="O47" s="118">
        <f t="shared" si="57"/>
        <v>0</v>
      </c>
      <c r="P47" s="118">
        <f t="shared" si="57"/>
        <v>0</v>
      </c>
      <c r="Q47" s="118">
        <f t="shared" si="57"/>
        <v>0</v>
      </c>
      <c r="R47" s="118">
        <f t="shared" si="57"/>
        <v>0</v>
      </c>
      <c r="S47" s="118">
        <f t="shared" si="57"/>
        <v>0</v>
      </c>
      <c r="T47" s="118">
        <f t="shared" si="57"/>
        <v>7878.35</v>
      </c>
      <c r="U47" s="118">
        <f t="shared" si="57"/>
        <v>11137.59035</v>
      </c>
      <c r="V47" s="118">
        <f t="shared" si="57"/>
        <v>13434.865606350002</v>
      </c>
      <c r="W47" s="118">
        <f t="shared" si="57"/>
        <v>11270.892610470057</v>
      </c>
      <c r="X47" s="118">
        <f t="shared" si="57"/>
        <v>11371.525580206395</v>
      </c>
      <c r="Y47" s="118">
        <f t="shared" si="57"/>
        <v>14069.505615003041</v>
      </c>
      <c r="Z47" s="118">
        <f t="shared" si="57"/>
        <v>14195.12620085128</v>
      </c>
      <c r="AA47" s="118">
        <f t="shared" si="57"/>
        <v>14219.45134708441</v>
      </c>
      <c r="AB47" s="118">
        <f aca="true" t="shared" si="58" ref="AB47:CI47">AB30*AB38</f>
        <v>14439.171321198914</v>
      </c>
      <c r="AC47" s="118">
        <f t="shared" si="58"/>
        <v>14568.092493709613</v>
      </c>
      <c r="AD47" s="118">
        <f t="shared" si="58"/>
        <v>14698.164748117737</v>
      </c>
      <c r="AE47" s="118">
        <f t="shared" si="58"/>
        <v>14829.398361940219</v>
      </c>
      <c r="AF47" s="118">
        <f t="shared" si="58"/>
        <v>14961.80370445754</v>
      </c>
      <c r="AG47" s="118">
        <f t="shared" si="58"/>
        <v>15095.391237533056</v>
      </c>
      <c r="AH47" s="118">
        <f t="shared" si="58"/>
        <v>15230.171516439601</v>
      </c>
      <c r="AI47" s="118">
        <f t="shared" si="58"/>
        <v>15366.155190693524</v>
      </c>
      <c r="AJ47" s="118">
        <f t="shared" si="58"/>
        <v>15503.353004896147</v>
      </c>
      <c r="AK47" s="118">
        <f t="shared" si="58"/>
        <v>15641.77579958272</v>
      </c>
      <c r="AL47" s="118">
        <f t="shared" si="58"/>
        <v>15781.434512078993</v>
      </c>
      <c r="AM47" s="118">
        <f t="shared" si="58"/>
        <v>15922.34017736541</v>
      </c>
      <c r="AN47" s="118">
        <f t="shared" si="58"/>
        <v>15834.746317969828</v>
      </c>
      <c r="AO47" s="118">
        <f t="shared" si="58"/>
        <v>15952.752879815655</v>
      </c>
      <c r="AP47" s="118">
        <f t="shared" si="58"/>
        <v>16071.638871515228</v>
      </c>
      <c r="AQ47" s="118">
        <f t="shared" si="58"/>
        <v>16030.694458199705</v>
      </c>
      <c r="AR47" s="118">
        <f t="shared" si="58"/>
        <v>16150.161300233432</v>
      </c>
      <c r="AS47" s="118">
        <f t="shared" si="58"/>
        <v>16270.51845468517</v>
      </c>
      <c r="AT47" s="118">
        <f t="shared" si="58"/>
        <v>16391.772556502227</v>
      </c>
      <c r="AU47" s="118">
        <f t="shared" si="58"/>
        <v>16513.930290078064</v>
      </c>
      <c r="AV47" s="118">
        <f t="shared" si="58"/>
        <v>16636.99838962079</v>
      </c>
      <c r="AW47" s="118">
        <f t="shared" si="58"/>
        <v>16760.98363952439</v>
      </c>
      <c r="AX47" s="118">
        <f t="shared" si="58"/>
        <v>16885.89287474275</v>
      </c>
      <c r="AY47" s="118">
        <f t="shared" si="58"/>
        <v>16875.29898718919</v>
      </c>
      <c r="AZ47" s="118">
        <f t="shared" si="58"/>
        <v>16864.711746038894</v>
      </c>
      <c r="BA47" s="118">
        <f t="shared" si="58"/>
        <v>16854.131147122036</v>
      </c>
      <c r="BB47" s="118">
        <f t="shared" si="58"/>
        <v>16843.557186271402</v>
      </c>
      <c r="BC47" s="118">
        <f t="shared" si="58"/>
        <v>16832.989859322395</v>
      </c>
      <c r="BD47" s="118">
        <f t="shared" si="58"/>
        <v>16822.429162113032</v>
      </c>
      <c r="BE47" s="118">
        <f t="shared" si="58"/>
        <v>16811.875090483943</v>
      </c>
      <c r="BF47" s="118">
        <f t="shared" si="58"/>
        <v>16801.327640278367</v>
      </c>
      <c r="BG47" s="118">
        <f t="shared" si="58"/>
        <v>16790.78680734214</v>
      </c>
      <c r="BH47" s="118">
        <f t="shared" si="58"/>
        <v>16780.252587523726</v>
      </c>
      <c r="BI47" s="118">
        <f t="shared" si="58"/>
        <v>16769.724976674173</v>
      </c>
      <c r="BJ47" s="118">
        <f t="shared" si="58"/>
        <v>16759.20397064714</v>
      </c>
      <c r="BK47" s="118">
        <f t="shared" si="58"/>
        <v>16748.689565298893</v>
      </c>
      <c r="BL47" s="118">
        <f t="shared" si="58"/>
        <v>16738.181756488284</v>
      </c>
      <c r="BM47" s="118">
        <f t="shared" si="58"/>
        <v>16727.680540076773</v>
      </c>
      <c r="BN47" s="118">
        <f t="shared" si="58"/>
        <v>16717.185911928416</v>
      </c>
      <c r="BO47" s="118">
        <f t="shared" si="58"/>
        <v>16706.69786790986</v>
      </c>
      <c r="BP47" s="118">
        <f t="shared" si="58"/>
        <v>16696.216403890347</v>
      </c>
      <c r="BQ47" s="118">
        <f t="shared" si="58"/>
        <v>16685.741515741716</v>
      </c>
      <c r="BR47" s="118">
        <f t="shared" si="58"/>
        <v>16675.27319933839</v>
      </c>
      <c r="BS47" s="118">
        <f t="shared" si="58"/>
        <v>16664.811450557376</v>
      </c>
      <c r="BT47" s="118">
        <f t="shared" si="58"/>
        <v>16654.35626527828</v>
      </c>
      <c r="BU47" s="118">
        <f t="shared" si="58"/>
        <v>16643.907639383277</v>
      </c>
      <c r="BV47" s="118">
        <f t="shared" si="58"/>
        <v>16633.46556875714</v>
      </c>
      <c r="BW47" s="118">
        <f t="shared" si="58"/>
        <v>16623.03004928722</v>
      </c>
      <c r="BX47" s="118">
        <f t="shared" si="58"/>
        <v>16612.60107686344</v>
      </c>
      <c r="BY47" s="118">
        <f t="shared" si="58"/>
        <v>16602.178647378314</v>
      </c>
      <c r="BZ47" s="118">
        <f t="shared" si="58"/>
        <v>16591.76275672692</v>
      </c>
      <c r="CA47" s="118">
        <f t="shared" si="58"/>
        <v>16581.353400806925</v>
      </c>
      <c r="CB47" s="118">
        <f t="shared" si="58"/>
        <v>16570.95057551856</v>
      </c>
      <c r="CC47" s="118">
        <f t="shared" si="58"/>
        <v>16560.554276764633</v>
      </c>
      <c r="CD47" s="118">
        <f t="shared" si="58"/>
        <v>16550.164500450523</v>
      </c>
      <c r="CE47" s="118">
        <f t="shared" si="58"/>
        <v>16539.78124248417</v>
      </c>
      <c r="CF47" s="118">
        <f t="shared" si="58"/>
        <v>16529.404498776086</v>
      </c>
      <c r="CG47" s="118">
        <f t="shared" si="58"/>
        <v>16519.034265239352</v>
      </c>
      <c r="CH47" s="118">
        <f t="shared" si="58"/>
        <v>16508.670537789614</v>
      </c>
      <c r="CI47" s="118">
        <f t="shared" si="58"/>
        <v>16498.31331234507</v>
      </c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</row>
    <row r="48" spans="1:111" s="6" customFormat="1" ht="12">
      <c r="A48" s="8"/>
      <c r="B48" s="11" t="s">
        <v>17</v>
      </c>
      <c r="C48" s="12">
        <f t="shared" si="49"/>
        <v>1756391.5315793732</v>
      </c>
      <c r="D48" s="118">
        <f aca="true" t="shared" si="59" ref="D48:AA48">D31*D39</f>
        <v>0</v>
      </c>
      <c r="E48" s="118">
        <f t="shared" si="59"/>
        <v>0</v>
      </c>
      <c r="F48" s="118">
        <f t="shared" si="59"/>
        <v>0</v>
      </c>
      <c r="G48" s="118">
        <f t="shared" si="59"/>
        <v>0</v>
      </c>
      <c r="H48" s="118">
        <f t="shared" si="59"/>
        <v>0</v>
      </c>
      <c r="I48" s="118">
        <f t="shared" si="59"/>
        <v>0</v>
      </c>
      <c r="J48" s="118">
        <f t="shared" si="59"/>
        <v>0</v>
      </c>
      <c r="K48" s="118">
        <f t="shared" si="59"/>
        <v>0</v>
      </c>
      <c r="L48" s="118">
        <f t="shared" si="59"/>
        <v>0</v>
      </c>
      <c r="M48" s="118">
        <f t="shared" si="59"/>
        <v>0</v>
      </c>
      <c r="N48" s="118">
        <f t="shared" si="59"/>
        <v>0</v>
      </c>
      <c r="O48" s="118">
        <f t="shared" si="59"/>
        <v>0</v>
      </c>
      <c r="P48" s="118">
        <f t="shared" si="59"/>
        <v>0</v>
      </c>
      <c r="Q48" s="118">
        <f t="shared" si="59"/>
        <v>0</v>
      </c>
      <c r="R48" s="118">
        <f t="shared" si="59"/>
        <v>0</v>
      </c>
      <c r="S48" s="118">
        <f t="shared" si="59"/>
        <v>0</v>
      </c>
      <c r="T48" s="118">
        <f t="shared" si="59"/>
        <v>141810.30000000002</v>
      </c>
      <c r="U48" s="118">
        <f t="shared" si="59"/>
        <v>200476.62630000003</v>
      </c>
      <c r="V48" s="118">
        <f t="shared" si="59"/>
        <v>241827.58091430005</v>
      </c>
      <c r="W48" s="118">
        <f t="shared" si="59"/>
        <v>202876.066988461</v>
      </c>
      <c r="X48" s="118">
        <f t="shared" si="59"/>
        <v>204687.4604437151</v>
      </c>
      <c r="Y48" s="118">
        <f t="shared" si="59"/>
        <v>253251.10107005472</v>
      </c>
      <c r="Z48" s="118">
        <f t="shared" si="59"/>
        <v>255512.271615323</v>
      </c>
      <c r="AA48" s="118">
        <f t="shared" si="59"/>
        <v>255950.12424751936</v>
      </c>
      <c r="AB48" s="118">
        <f aca="true" t="shared" si="60" ref="AB48:CI48">AB31*AB39</f>
        <v>259905.08378158044</v>
      </c>
      <c r="AC48" s="118">
        <f t="shared" si="60"/>
        <v>262225.66488677304</v>
      </c>
      <c r="AD48" s="118">
        <f t="shared" si="60"/>
        <v>264566.96546611923</v>
      </c>
      <c r="AE48" s="118">
        <f t="shared" si="60"/>
        <v>266929.1705149239</v>
      </c>
      <c r="AF48" s="118">
        <f t="shared" si="60"/>
        <v>269312.46668023575</v>
      </c>
      <c r="AG48" s="118">
        <f t="shared" si="60"/>
        <v>271717.04227559495</v>
      </c>
      <c r="AH48" s="118">
        <f t="shared" si="60"/>
        <v>274143.0872959128</v>
      </c>
      <c r="AI48" s="118">
        <f t="shared" si="60"/>
        <v>276590.79343248345</v>
      </c>
      <c r="AJ48" s="118">
        <f t="shared" si="60"/>
        <v>279060.35408813064</v>
      </c>
      <c r="AK48" s="118">
        <f t="shared" si="60"/>
        <v>281551.96439248894</v>
      </c>
      <c r="AL48" s="118">
        <f t="shared" si="60"/>
        <v>284065.82121742185</v>
      </c>
      <c r="AM48" s="118">
        <f t="shared" si="60"/>
        <v>286602.1231925774</v>
      </c>
      <c r="AN48" s="118">
        <f t="shared" si="60"/>
        <v>285025.4337234569</v>
      </c>
      <c r="AO48" s="118">
        <f t="shared" si="60"/>
        <v>287149.5518366817</v>
      </c>
      <c r="AP48" s="118">
        <f t="shared" si="60"/>
        <v>289289.4996872741</v>
      </c>
      <c r="AQ48" s="118">
        <f t="shared" si="60"/>
        <v>288552.50024759467</v>
      </c>
      <c r="AR48" s="118">
        <f t="shared" si="60"/>
        <v>290702.90340420173</v>
      </c>
      <c r="AS48" s="118">
        <f t="shared" si="60"/>
        <v>292869.33218433306</v>
      </c>
      <c r="AT48" s="118">
        <f t="shared" si="60"/>
        <v>295051.9060170401</v>
      </c>
      <c r="AU48" s="118">
        <f t="shared" si="60"/>
        <v>297250.7452214052</v>
      </c>
      <c r="AV48" s="118">
        <f t="shared" si="60"/>
        <v>299465.9710131742</v>
      </c>
      <c r="AW48" s="118">
        <f t="shared" si="60"/>
        <v>301697.70551143907</v>
      </c>
      <c r="AX48" s="118">
        <f t="shared" si="60"/>
        <v>303946.07174536947</v>
      </c>
      <c r="AY48" s="118">
        <f t="shared" si="60"/>
        <v>303755.38176940545</v>
      </c>
      <c r="AZ48" s="118">
        <f t="shared" si="60"/>
        <v>303564.8114287001</v>
      </c>
      <c r="BA48" s="118">
        <f t="shared" si="60"/>
        <v>303374.36064819666</v>
      </c>
      <c r="BB48" s="118">
        <f t="shared" si="60"/>
        <v>303184.02935288526</v>
      </c>
      <c r="BC48" s="118">
        <f t="shared" si="60"/>
        <v>302993.81746780314</v>
      </c>
      <c r="BD48" s="118">
        <f t="shared" si="60"/>
        <v>302803.7249180346</v>
      </c>
      <c r="BE48" s="118">
        <f t="shared" si="60"/>
        <v>302613.751628711</v>
      </c>
      <c r="BF48" s="118">
        <f t="shared" si="60"/>
        <v>302423.89752501063</v>
      </c>
      <c r="BG48" s="118">
        <f t="shared" si="60"/>
        <v>302234.16253215855</v>
      </c>
      <c r="BH48" s="118">
        <f t="shared" si="60"/>
        <v>302044.54657542706</v>
      </c>
      <c r="BI48" s="118">
        <f t="shared" si="60"/>
        <v>301855.04958013515</v>
      </c>
      <c r="BJ48" s="118">
        <f t="shared" si="60"/>
        <v>301665.6714716485</v>
      </c>
      <c r="BK48" s="118">
        <f t="shared" si="60"/>
        <v>301476.4121753801</v>
      </c>
      <c r="BL48" s="118">
        <f t="shared" si="60"/>
        <v>301287.2716167891</v>
      </c>
      <c r="BM48" s="118">
        <f t="shared" si="60"/>
        <v>301098.24972138193</v>
      </c>
      <c r="BN48" s="118">
        <f t="shared" si="60"/>
        <v>300909.3464147115</v>
      </c>
      <c r="BO48" s="118">
        <f t="shared" si="60"/>
        <v>300720.5616223775</v>
      </c>
      <c r="BP48" s="118">
        <f t="shared" si="60"/>
        <v>300531.89527002623</v>
      </c>
      <c r="BQ48" s="118">
        <f t="shared" si="60"/>
        <v>300343.3472833509</v>
      </c>
      <c r="BR48" s="118">
        <f t="shared" si="60"/>
        <v>300154.917588091</v>
      </c>
      <c r="BS48" s="118">
        <f t="shared" si="60"/>
        <v>299966.60611003276</v>
      </c>
      <c r="BT48" s="118">
        <f t="shared" si="60"/>
        <v>299778.412775009</v>
      </c>
      <c r="BU48" s="118">
        <f t="shared" si="60"/>
        <v>299590.337508899</v>
      </c>
      <c r="BV48" s="118">
        <f t="shared" si="60"/>
        <v>299402.38023762853</v>
      </c>
      <c r="BW48" s="118">
        <f t="shared" si="60"/>
        <v>299214.54088716995</v>
      </c>
      <c r="BX48" s="118">
        <f t="shared" si="60"/>
        <v>299026.81938354194</v>
      </c>
      <c r="BY48" s="118">
        <f t="shared" si="60"/>
        <v>298839.21565280965</v>
      </c>
      <c r="BZ48" s="118">
        <f t="shared" si="60"/>
        <v>298651.7296210846</v>
      </c>
      <c r="CA48" s="118">
        <f t="shared" si="60"/>
        <v>298464.36121452466</v>
      </c>
      <c r="CB48" s="118">
        <f t="shared" si="60"/>
        <v>298277.1103593341</v>
      </c>
      <c r="CC48" s="118">
        <f t="shared" si="60"/>
        <v>298089.9769817634</v>
      </c>
      <c r="CD48" s="118">
        <f t="shared" si="60"/>
        <v>297902.9610081094</v>
      </c>
      <c r="CE48" s="118">
        <f t="shared" si="60"/>
        <v>297716.06236471504</v>
      </c>
      <c r="CF48" s="118">
        <f t="shared" si="60"/>
        <v>297529.2809779696</v>
      </c>
      <c r="CG48" s="118">
        <f t="shared" si="60"/>
        <v>297342.6167743083</v>
      </c>
      <c r="CH48" s="118">
        <f t="shared" si="60"/>
        <v>297156.06968021306</v>
      </c>
      <c r="CI48" s="118">
        <f t="shared" si="60"/>
        <v>296969.6396222113</v>
      </c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</row>
    <row r="49" spans="1:111" s="6" customFormat="1" ht="12">
      <c r="A49" s="8"/>
      <c r="B49" s="56" t="s">
        <v>19</v>
      </c>
      <c r="C49" s="12">
        <f t="shared" si="49"/>
        <v>925000</v>
      </c>
      <c r="D49" s="118">
        <f aca="true" t="shared" si="61" ref="D49:S49">D32*D40</f>
        <v>0</v>
      </c>
      <c r="E49" s="118">
        <f t="shared" si="61"/>
        <v>0</v>
      </c>
      <c r="F49" s="118">
        <f t="shared" si="61"/>
        <v>0</v>
      </c>
      <c r="G49" s="118">
        <f t="shared" si="61"/>
        <v>0</v>
      </c>
      <c r="H49" s="118">
        <f t="shared" si="61"/>
        <v>0</v>
      </c>
      <c r="I49" s="118">
        <f t="shared" si="61"/>
        <v>0</v>
      </c>
      <c r="J49" s="118">
        <f t="shared" si="61"/>
        <v>0</v>
      </c>
      <c r="K49" s="118">
        <f t="shared" si="61"/>
        <v>0</v>
      </c>
      <c r="L49" s="118">
        <f t="shared" si="61"/>
        <v>0</v>
      </c>
      <c r="M49" s="118">
        <f t="shared" si="61"/>
        <v>0</v>
      </c>
      <c r="N49" s="118">
        <f t="shared" si="61"/>
        <v>0</v>
      </c>
      <c r="O49" s="118">
        <f t="shared" si="61"/>
        <v>0</v>
      </c>
      <c r="P49" s="118">
        <f t="shared" si="61"/>
        <v>0</v>
      </c>
      <c r="Q49" s="118">
        <f t="shared" si="61"/>
        <v>0</v>
      </c>
      <c r="R49" s="118">
        <f t="shared" si="61"/>
        <v>0</v>
      </c>
      <c r="S49" s="118">
        <f t="shared" si="61"/>
        <v>0</v>
      </c>
      <c r="T49" s="118">
        <f aca="true" t="shared" si="62" ref="E49:AA51">T32*T40</f>
        <v>0</v>
      </c>
      <c r="U49" s="118">
        <f t="shared" si="62"/>
        <v>0</v>
      </c>
      <c r="V49" s="118">
        <f t="shared" si="62"/>
        <v>175000</v>
      </c>
      <c r="W49" s="118">
        <f t="shared" si="62"/>
        <v>150000</v>
      </c>
      <c r="X49" s="118">
        <f t="shared" si="62"/>
        <v>150000</v>
      </c>
      <c r="Y49" s="118">
        <f t="shared" si="62"/>
        <v>150000</v>
      </c>
      <c r="Z49" s="118">
        <f t="shared" si="62"/>
        <v>150000</v>
      </c>
      <c r="AA49" s="118">
        <f t="shared" si="62"/>
        <v>150000</v>
      </c>
      <c r="AB49" s="118">
        <f aca="true" t="shared" si="63" ref="AB49:CI49">AB32*AB40</f>
        <v>150000</v>
      </c>
      <c r="AC49" s="118">
        <f t="shared" si="63"/>
        <v>150000</v>
      </c>
      <c r="AD49" s="118">
        <f t="shared" si="63"/>
        <v>150000</v>
      </c>
      <c r="AE49" s="118">
        <f t="shared" si="63"/>
        <v>150000</v>
      </c>
      <c r="AF49" s="118">
        <f t="shared" si="63"/>
        <v>150000</v>
      </c>
      <c r="AG49" s="118">
        <f t="shared" si="63"/>
        <v>150000</v>
      </c>
      <c r="AH49" s="118">
        <f t="shared" si="63"/>
        <v>150000</v>
      </c>
      <c r="AI49" s="118">
        <f t="shared" si="63"/>
        <v>150000</v>
      </c>
      <c r="AJ49" s="118">
        <f t="shared" si="63"/>
        <v>150000</v>
      </c>
      <c r="AK49" s="118">
        <f t="shared" si="63"/>
        <v>150000</v>
      </c>
      <c r="AL49" s="118">
        <f t="shared" si="63"/>
        <v>150000</v>
      </c>
      <c r="AM49" s="118">
        <f t="shared" si="63"/>
        <v>150000</v>
      </c>
      <c r="AN49" s="118">
        <f t="shared" si="63"/>
        <v>150000</v>
      </c>
      <c r="AO49" s="118">
        <f t="shared" si="63"/>
        <v>150000</v>
      </c>
      <c r="AP49" s="118">
        <f t="shared" si="63"/>
        <v>150000</v>
      </c>
      <c r="AQ49" s="118">
        <f t="shared" si="63"/>
        <v>150000</v>
      </c>
      <c r="AR49" s="118">
        <f t="shared" si="63"/>
        <v>150000</v>
      </c>
      <c r="AS49" s="118">
        <f t="shared" si="63"/>
        <v>150000</v>
      </c>
      <c r="AT49" s="118">
        <f t="shared" si="63"/>
        <v>150000</v>
      </c>
      <c r="AU49" s="118">
        <f t="shared" si="63"/>
        <v>150000</v>
      </c>
      <c r="AV49" s="118">
        <f t="shared" si="63"/>
        <v>150000</v>
      </c>
      <c r="AW49" s="118">
        <f t="shared" si="63"/>
        <v>150000</v>
      </c>
      <c r="AX49" s="118">
        <f t="shared" si="63"/>
        <v>150000</v>
      </c>
      <c r="AY49" s="118">
        <f t="shared" si="63"/>
        <v>150000</v>
      </c>
      <c r="AZ49" s="118">
        <f t="shared" si="63"/>
        <v>150000</v>
      </c>
      <c r="BA49" s="118">
        <f t="shared" si="63"/>
        <v>150000</v>
      </c>
      <c r="BB49" s="118">
        <f t="shared" si="63"/>
        <v>150000</v>
      </c>
      <c r="BC49" s="118">
        <f t="shared" si="63"/>
        <v>150000</v>
      </c>
      <c r="BD49" s="118">
        <f t="shared" si="63"/>
        <v>150000</v>
      </c>
      <c r="BE49" s="118">
        <f t="shared" si="63"/>
        <v>150000</v>
      </c>
      <c r="BF49" s="118">
        <f t="shared" si="63"/>
        <v>150000</v>
      </c>
      <c r="BG49" s="118">
        <f t="shared" si="63"/>
        <v>150000</v>
      </c>
      <c r="BH49" s="118">
        <f t="shared" si="63"/>
        <v>150000</v>
      </c>
      <c r="BI49" s="118">
        <f t="shared" si="63"/>
        <v>150000</v>
      </c>
      <c r="BJ49" s="118">
        <f t="shared" si="63"/>
        <v>150000</v>
      </c>
      <c r="BK49" s="118">
        <f t="shared" si="63"/>
        <v>150000</v>
      </c>
      <c r="BL49" s="118">
        <f t="shared" si="63"/>
        <v>150000</v>
      </c>
      <c r="BM49" s="118">
        <f t="shared" si="63"/>
        <v>150000</v>
      </c>
      <c r="BN49" s="118">
        <f t="shared" si="63"/>
        <v>150000</v>
      </c>
      <c r="BO49" s="118">
        <f t="shared" si="63"/>
        <v>150000</v>
      </c>
      <c r="BP49" s="118">
        <f t="shared" si="63"/>
        <v>150000</v>
      </c>
      <c r="BQ49" s="118">
        <f t="shared" si="63"/>
        <v>150000</v>
      </c>
      <c r="BR49" s="118">
        <f t="shared" si="63"/>
        <v>150000</v>
      </c>
      <c r="BS49" s="118">
        <f t="shared" si="63"/>
        <v>150000</v>
      </c>
      <c r="BT49" s="118">
        <f t="shared" si="63"/>
        <v>150000</v>
      </c>
      <c r="BU49" s="118">
        <f t="shared" si="63"/>
        <v>150000</v>
      </c>
      <c r="BV49" s="118">
        <f t="shared" si="63"/>
        <v>150000</v>
      </c>
      <c r="BW49" s="118">
        <f t="shared" si="63"/>
        <v>150000</v>
      </c>
      <c r="BX49" s="118">
        <f t="shared" si="63"/>
        <v>150000</v>
      </c>
      <c r="BY49" s="118">
        <f t="shared" si="63"/>
        <v>150000</v>
      </c>
      <c r="BZ49" s="118">
        <f t="shared" si="63"/>
        <v>150000</v>
      </c>
      <c r="CA49" s="118">
        <f t="shared" si="63"/>
        <v>150000</v>
      </c>
      <c r="CB49" s="118">
        <f t="shared" si="63"/>
        <v>150000</v>
      </c>
      <c r="CC49" s="118">
        <f t="shared" si="63"/>
        <v>150000</v>
      </c>
      <c r="CD49" s="118">
        <f t="shared" si="63"/>
        <v>150000</v>
      </c>
      <c r="CE49" s="118">
        <f t="shared" si="63"/>
        <v>150000</v>
      </c>
      <c r="CF49" s="118">
        <f t="shared" si="63"/>
        <v>150000</v>
      </c>
      <c r="CG49" s="118">
        <f t="shared" si="63"/>
        <v>150000</v>
      </c>
      <c r="CH49" s="118">
        <f t="shared" si="63"/>
        <v>150000</v>
      </c>
      <c r="CI49" s="118">
        <f t="shared" si="63"/>
        <v>150000</v>
      </c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</row>
    <row r="50" spans="1:111" s="6" customFormat="1" ht="12">
      <c r="A50" s="8"/>
      <c r="B50" s="53" t="s">
        <v>22</v>
      </c>
      <c r="C50" s="12">
        <f t="shared" si="49"/>
        <v>0</v>
      </c>
      <c r="D50" s="118">
        <f>D33*D41</f>
        <v>0</v>
      </c>
      <c r="E50" s="118">
        <f t="shared" si="62"/>
        <v>0</v>
      </c>
      <c r="F50" s="118">
        <f t="shared" si="62"/>
        <v>0</v>
      </c>
      <c r="G50" s="118">
        <f t="shared" si="62"/>
        <v>0</v>
      </c>
      <c r="H50" s="118">
        <f t="shared" si="62"/>
        <v>0</v>
      </c>
      <c r="I50" s="118">
        <f t="shared" si="62"/>
        <v>0</v>
      </c>
      <c r="J50" s="118">
        <f t="shared" si="62"/>
        <v>0</v>
      </c>
      <c r="K50" s="118">
        <f t="shared" si="62"/>
        <v>0</v>
      </c>
      <c r="L50" s="118">
        <f t="shared" si="62"/>
        <v>0</v>
      </c>
      <c r="M50" s="118">
        <f t="shared" si="62"/>
        <v>0</v>
      </c>
      <c r="N50" s="118">
        <f t="shared" si="62"/>
        <v>0</v>
      </c>
      <c r="O50" s="118">
        <f t="shared" si="62"/>
        <v>0</v>
      </c>
      <c r="P50" s="118">
        <f t="shared" si="62"/>
        <v>0</v>
      </c>
      <c r="Q50" s="118">
        <f t="shared" si="62"/>
        <v>0</v>
      </c>
      <c r="R50" s="118">
        <f t="shared" si="62"/>
        <v>0</v>
      </c>
      <c r="S50" s="118">
        <f t="shared" si="62"/>
        <v>0</v>
      </c>
      <c r="T50" s="118">
        <f t="shared" si="62"/>
        <v>0</v>
      </c>
      <c r="U50" s="118">
        <f t="shared" si="62"/>
        <v>0</v>
      </c>
      <c r="V50" s="118">
        <f t="shared" si="62"/>
        <v>0</v>
      </c>
      <c r="W50" s="118">
        <f t="shared" si="62"/>
        <v>0</v>
      </c>
      <c r="X50" s="118">
        <f t="shared" si="62"/>
        <v>0</v>
      </c>
      <c r="Y50" s="118">
        <f t="shared" si="62"/>
        <v>0</v>
      </c>
      <c r="Z50" s="118">
        <f t="shared" si="62"/>
        <v>0</v>
      </c>
      <c r="AA50" s="118">
        <f t="shared" si="62"/>
        <v>0</v>
      </c>
      <c r="AB50" s="118">
        <f aca="true" t="shared" si="64" ref="AB50:CI50">AB33*AB41</f>
        <v>0</v>
      </c>
      <c r="AC50" s="118">
        <f t="shared" si="64"/>
        <v>0</v>
      </c>
      <c r="AD50" s="118">
        <f t="shared" si="64"/>
        <v>0</v>
      </c>
      <c r="AE50" s="118">
        <f t="shared" si="64"/>
        <v>0</v>
      </c>
      <c r="AF50" s="118">
        <f t="shared" si="64"/>
        <v>0</v>
      </c>
      <c r="AG50" s="118">
        <f t="shared" si="64"/>
        <v>0</v>
      </c>
      <c r="AH50" s="118">
        <f t="shared" si="64"/>
        <v>0</v>
      </c>
      <c r="AI50" s="118">
        <f t="shared" si="64"/>
        <v>0</v>
      </c>
      <c r="AJ50" s="118">
        <f t="shared" si="64"/>
        <v>0</v>
      </c>
      <c r="AK50" s="118">
        <f t="shared" si="64"/>
        <v>0</v>
      </c>
      <c r="AL50" s="118">
        <f t="shared" si="64"/>
        <v>0</v>
      </c>
      <c r="AM50" s="118">
        <f t="shared" si="64"/>
        <v>0</v>
      </c>
      <c r="AN50" s="118">
        <f t="shared" si="64"/>
        <v>0</v>
      </c>
      <c r="AO50" s="118">
        <f t="shared" si="64"/>
        <v>0</v>
      </c>
      <c r="AP50" s="118">
        <f t="shared" si="64"/>
        <v>0</v>
      </c>
      <c r="AQ50" s="118">
        <f t="shared" si="64"/>
        <v>0</v>
      </c>
      <c r="AR50" s="118">
        <f t="shared" si="64"/>
        <v>0</v>
      </c>
      <c r="AS50" s="118">
        <f t="shared" si="64"/>
        <v>0</v>
      </c>
      <c r="AT50" s="118">
        <f t="shared" si="64"/>
        <v>0</v>
      </c>
      <c r="AU50" s="118">
        <f t="shared" si="64"/>
        <v>0</v>
      </c>
      <c r="AV50" s="118">
        <f t="shared" si="64"/>
        <v>0</v>
      </c>
      <c r="AW50" s="118">
        <f t="shared" si="64"/>
        <v>0</v>
      </c>
      <c r="AX50" s="118">
        <f t="shared" si="64"/>
        <v>0</v>
      </c>
      <c r="AY50" s="118">
        <f t="shared" si="64"/>
        <v>0</v>
      </c>
      <c r="AZ50" s="118">
        <f t="shared" si="64"/>
        <v>0</v>
      </c>
      <c r="BA50" s="118">
        <f t="shared" si="64"/>
        <v>0</v>
      </c>
      <c r="BB50" s="118">
        <f t="shared" si="64"/>
        <v>0</v>
      </c>
      <c r="BC50" s="118">
        <f t="shared" si="64"/>
        <v>0</v>
      </c>
      <c r="BD50" s="118">
        <f t="shared" si="64"/>
        <v>0</v>
      </c>
      <c r="BE50" s="118">
        <f t="shared" si="64"/>
        <v>0</v>
      </c>
      <c r="BF50" s="118">
        <f t="shared" si="64"/>
        <v>0</v>
      </c>
      <c r="BG50" s="118">
        <f t="shared" si="64"/>
        <v>0</v>
      </c>
      <c r="BH50" s="118">
        <f t="shared" si="64"/>
        <v>0</v>
      </c>
      <c r="BI50" s="118">
        <f t="shared" si="64"/>
        <v>0</v>
      </c>
      <c r="BJ50" s="118">
        <f t="shared" si="64"/>
        <v>0</v>
      </c>
      <c r="BK50" s="118">
        <f t="shared" si="64"/>
        <v>0</v>
      </c>
      <c r="BL50" s="118">
        <f t="shared" si="64"/>
        <v>0</v>
      </c>
      <c r="BM50" s="118">
        <f t="shared" si="64"/>
        <v>0</v>
      </c>
      <c r="BN50" s="118">
        <f t="shared" si="64"/>
        <v>0</v>
      </c>
      <c r="BO50" s="118">
        <f t="shared" si="64"/>
        <v>0</v>
      </c>
      <c r="BP50" s="118">
        <f t="shared" si="64"/>
        <v>0</v>
      </c>
      <c r="BQ50" s="118">
        <f t="shared" si="64"/>
        <v>0</v>
      </c>
      <c r="BR50" s="118">
        <f t="shared" si="64"/>
        <v>0</v>
      </c>
      <c r="BS50" s="118">
        <f t="shared" si="64"/>
        <v>0</v>
      </c>
      <c r="BT50" s="118">
        <f t="shared" si="64"/>
        <v>0</v>
      </c>
      <c r="BU50" s="118">
        <f t="shared" si="64"/>
        <v>0</v>
      </c>
      <c r="BV50" s="118">
        <f t="shared" si="64"/>
        <v>0</v>
      </c>
      <c r="BW50" s="118">
        <f t="shared" si="64"/>
        <v>0</v>
      </c>
      <c r="BX50" s="118">
        <f t="shared" si="64"/>
        <v>0</v>
      </c>
      <c r="BY50" s="118">
        <f t="shared" si="64"/>
        <v>0</v>
      </c>
      <c r="BZ50" s="118">
        <f t="shared" si="64"/>
        <v>0</v>
      </c>
      <c r="CA50" s="118">
        <f t="shared" si="64"/>
        <v>0</v>
      </c>
      <c r="CB50" s="118">
        <f t="shared" si="64"/>
        <v>0</v>
      </c>
      <c r="CC50" s="118">
        <f t="shared" si="64"/>
        <v>0</v>
      </c>
      <c r="CD50" s="118">
        <f t="shared" si="64"/>
        <v>0</v>
      </c>
      <c r="CE50" s="118">
        <f t="shared" si="64"/>
        <v>0</v>
      </c>
      <c r="CF50" s="118">
        <f t="shared" si="64"/>
        <v>0</v>
      </c>
      <c r="CG50" s="118">
        <f t="shared" si="64"/>
        <v>0</v>
      </c>
      <c r="CH50" s="118">
        <f t="shared" si="64"/>
        <v>0</v>
      </c>
      <c r="CI50" s="118">
        <f t="shared" si="64"/>
        <v>0</v>
      </c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</row>
    <row r="51" spans="1:111" s="6" customFormat="1" ht="12">
      <c r="A51" s="8"/>
      <c r="B51" s="53" t="s">
        <v>23</v>
      </c>
      <c r="C51" s="12">
        <f t="shared" si="49"/>
        <v>0</v>
      </c>
      <c r="D51" s="118">
        <f>D34*D42</f>
        <v>0</v>
      </c>
      <c r="E51" s="118">
        <f t="shared" si="62"/>
        <v>0</v>
      </c>
      <c r="F51" s="118">
        <f t="shared" si="62"/>
        <v>0</v>
      </c>
      <c r="G51" s="118">
        <f t="shared" si="62"/>
        <v>0</v>
      </c>
      <c r="H51" s="118">
        <f t="shared" si="62"/>
        <v>0</v>
      </c>
      <c r="I51" s="118">
        <f t="shared" si="62"/>
        <v>0</v>
      </c>
      <c r="J51" s="118">
        <f t="shared" si="62"/>
        <v>0</v>
      </c>
      <c r="K51" s="118">
        <f t="shared" si="62"/>
        <v>0</v>
      </c>
      <c r="L51" s="118">
        <f t="shared" si="62"/>
        <v>0</v>
      </c>
      <c r="M51" s="118">
        <f t="shared" si="62"/>
        <v>0</v>
      </c>
      <c r="N51" s="118">
        <f t="shared" si="62"/>
        <v>0</v>
      </c>
      <c r="O51" s="118">
        <f t="shared" si="62"/>
        <v>0</v>
      </c>
      <c r="P51" s="118">
        <f t="shared" si="62"/>
        <v>0</v>
      </c>
      <c r="Q51" s="118">
        <f t="shared" si="62"/>
        <v>0</v>
      </c>
      <c r="R51" s="118">
        <f t="shared" si="62"/>
        <v>0</v>
      </c>
      <c r="S51" s="118">
        <f t="shared" si="62"/>
        <v>0</v>
      </c>
      <c r="T51" s="118">
        <f t="shared" si="62"/>
        <v>0</v>
      </c>
      <c r="U51" s="118">
        <f t="shared" si="62"/>
        <v>0</v>
      </c>
      <c r="V51" s="118">
        <f t="shared" si="62"/>
        <v>0</v>
      </c>
      <c r="W51" s="118">
        <f t="shared" si="62"/>
        <v>0</v>
      </c>
      <c r="X51" s="118">
        <f t="shared" si="62"/>
        <v>0</v>
      </c>
      <c r="Y51" s="118">
        <f t="shared" si="62"/>
        <v>0</v>
      </c>
      <c r="Z51" s="118">
        <f t="shared" si="62"/>
        <v>0</v>
      </c>
      <c r="AA51" s="118">
        <f t="shared" si="62"/>
        <v>0</v>
      </c>
      <c r="AB51" s="118">
        <f aca="true" t="shared" si="65" ref="AB51:CI51">AB34*AB42</f>
        <v>0</v>
      </c>
      <c r="AC51" s="118">
        <f t="shared" si="65"/>
        <v>0</v>
      </c>
      <c r="AD51" s="118">
        <f t="shared" si="65"/>
        <v>0</v>
      </c>
      <c r="AE51" s="118">
        <f t="shared" si="65"/>
        <v>0</v>
      </c>
      <c r="AF51" s="118">
        <f t="shared" si="65"/>
        <v>0</v>
      </c>
      <c r="AG51" s="118">
        <f t="shared" si="65"/>
        <v>0</v>
      </c>
      <c r="AH51" s="118">
        <f t="shared" si="65"/>
        <v>0</v>
      </c>
      <c r="AI51" s="118">
        <f t="shared" si="65"/>
        <v>0</v>
      </c>
      <c r="AJ51" s="118">
        <f t="shared" si="65"/>
        <v>0</v>
      </c>
      <c r="AK51" s="118">
        <f t="shared" si="65"/>
        <v>0</v>
      </c>
      <c r="AL51" s="118">
        <f t="shared" si="65"/>
        <v>0</v>
      </c>
      <c r="AM51" s="118">
        <f t="shared" si="65"/>
        <v>0</v>
      </c>
      <c r="AN51" s="118">
        <f t="shared" si="65"/>
        <v>0</v>
      </c>
      <c r="AO51" s="118">
        <f t="shared" si="65"/>
        <v>0</v>
      </c>
      <c r="AP51" s="118">
        <f t="shared" si="65"/>
        <v>0</v>
      </c>
      <c r="AQ51" s="118">
        <f t="shared" si="65"/>
        <v>0</v>
      </c>
      <c r="AR51" s="118">
        <f t="shared" si="65"/>
        <v>0</v>
      </c>
      <c r="AS51" s="118">
        <f t="shared" si="65"/>
        <v>0</v>
      </c>
      <c r="AT51" s="118">
        <f t="shared" si="65"/>
        <v>0</v>
      </c>
      <c r="AU51" s="118">
        <f t="shared" si="65"/>
        <v>0</v>
      </c>
      <c r="AV51" s="118">
        <f t="shared" si="65"/>
        <v>0</v>
      </c>
      <c r="AW51" s="118">
        <f t="shared" si="65"/>
        <v>0</v>
      </c>
      <c r="AX51" s="118">
        <f t="shared" si="65"/>
        <v>0</v>
      </c>
      <c r="AY51" s="118">
        <f t="shared" si="65"/>
        <v>0</v>
      </c>
      <c r="AZ51" s="118">
        <f t="shared" si="65"/>
        <v>0</v>
      </c>
      <c r="BA51" s="118">
        <f t="shared" si="65"/>
        <v>0</v>
      </c>
      <c r="BB51" s="118">
        <f t="shared" si="65"/>
        <v>0</v>
      </c>
      <c r="BC51" s="118">
        <f t="shared" si="65"/>
        <v>0</v>
      </c>
      <c r="BD51" s="118">
        <f t="shared" si="65"/>
        <v>0</v>
      </c>
      <c r="BE51" s="118">
        <f t="shared" si="65"/>
        <v>0</v>
      </c>
      <c r="BF51" s="118">
        <f t="shared" si="65"/>
        <v>0</v>
      </c>
      <c r="BG51" s="118">
        <f t="shared" si="65"/>
        <v>0</v>
      </c>
      <c r="BH51" s="118">
        <f t="shared" si="65"/>
        <v>0</v>
      </c>
      <c r="BI51" s="118">
        <f t="shared" si="65"/>
        <v>0</v>
      </c>
      <c r="BJ51" s="118">
        <f t="shared" si="65"/>
        <v>0</v>
      </c>
      <c r="BK51" s="118">
        <f t="shared" si="65"/>
        <v>0</v>
      </c>
      <c r="BL51" s="118">
        <f t="shared" si="65"/>
        <v>0</v>
      </c>
      <c r="BM51" s="118">
        <f t="shared" si="65"/>
        <v>0</v>
      </c>
      <c r="BN51" s="118">
        <f t="shared" si="65"/>
        <v>0</v>
      </c>
      <c r="BO51" s="118">
        <f t="shared" si="65"/>
        <v>0</v>
      </c>
      <c r="BP51" s="118">
        <f t="shared" si="65"/>
        <v>0</v>
      </c>
      <c r="BQ51" s="118">
        <f t="shared" si="65"/>
        <v>0</v>
      </c>
      <c r="BR51" s="118">
        <f t="shared" si="65"/>
        <v>0</v>
      </c>
      <c r="BS51" s="118">
        <f t="shared" si="65"/>
        <v>0</v>
      </c>
      <c r="BT51" s="118">
        <f t="shared" si="65"/>
        <v>0</v>
      </c>
      <c r="BU51" s="118">
        <f t="shared" si="65"/>
        <v>0</v>
      </c>
      <c r="BV51" s="118">
        <f t="shared" si="65"/>
        <v>0</v>
      </c>
      <c r="BW51" s="118">
        <f t="shared" si="65"/>
        <v>0</v>
      </c>
      <c r="BX51" s="118">
        <f t="shared" si="65"/>
        <v>0</v>
      </c>
      <c r="BY51" s="118">
        <f t="shared" si="65"/>
        <v>0</v>
      </c>
      <c r="BZ51" s="118">
        <f t="shared" si="65"/>
        <v>0</v>
      </c>
      <c r="CA51" s="118">
        <f t="shared" si="65"/>
        <v>0</v>
      </c>
      <c r="CB51" s="118">
        <f t="shared" si="65"/>
        <v>0</v>
      </c>
      <c r="CC51" s="118">
        <f t="shared" si="65"/>
        <v>0</v>
      </c>
      <c r="CD51" s="118">
        <f t="shared" si="65"/>
        <v>0</v>
      </c>
      <c r="CE51" s="118">
        <f t="shared" si="65"/>
        <v>0</v>
      </c>
      <c r="CF51" s="118">
        <f t="shared" si="65"/>
        <v>0</v>
      </c>
      <c r="CG51" s="118">
        <f t="shared" si="65"/>
        <v>0</v>
      </c>
      <c r="CH51" s="118">
        <f t="shared" si="65"/>
        <v>0</v>
      </c>
      <c r="CI51" s="118">
        <f t="shared" si="65"/>
        <v>0</v>
      </c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</row>
    <row r="52" spans="1:111" s="6" customFormat="1" ht="12">
      <c r="A52" s="8"/>
      <c r="B52" s="53" t="s">
        <v>26</v>
      </c>
      <c r="C52" s="12">
        <f t="shared" si="49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</row>
    <row r="53" spans="1:111" s="7" customFormat="1" ht="12">
      <c r="A53" s="14"/>
      <c r="B53" s="13" t="s">
        <v>27</v>
      </c>
      <c r="C53" s="12">
        <f t="shared" si="49"/>
        <v>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</row>
    <row r="54" spans="1:111" s="6" customFormat="1" ht="12">
      <c r="A54" s="8"/>
      <c r="B54" s="55" t="s">
        <v>28</v>
      </c>
      <c r="C54" s="149">
        <v>730000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</row>
    <row r="55" spans="1:111" s="6" customFormat="1" ht="12">
      <c r="A55" s="8"/>
      <c r="B55" s="150" t="s">
        <v>29</v>
      </c>
      <c r="C55" s="149">
        <v>600000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</row>
    <row r="56" spans="1:111" s="7" customFormat="1" ht="12">
      <c r="A56" s="14"/>
      <c r="B56" s="70" t="s">
        <v>30</v>
      </c>
      <c r="C56" s="12"/>
      <c r="D56" s="119">
        <f aca="true" t="shared" si="66" ref="D56:I56">-D44/6</f>
        <v>0</v>
      </c>
      <c r="E56" s="119">
        <f t="shared" si="66"/>
        <v>0</v>
      </c>
      <c r="F56" s="119">
        <f t="shared" si="66"/>
        <v>0</v>
      </c>
      <c r="G56" s="119">
        <f t="shared" si="66"/>
        <v>0</v>
      </c>
      <c r="H56" s="119">
        <f t="shared" si="66"/>
        <v>0</v>
      </c>
      <c r="I56" s="119">
        <f t="shared" si="66"/>
        <v>0</v>
      </c>
      <c r="J56" s="119">
        <f aca="true" t="shared" si="67" ref="J56:AA56">-J44/6</f>
        <v>0</v>
      </c>
      <c r="K56" s="119">
        <f t="shared" si="67"/>
        <v>0</v>
      </c>
      <c r="L56" s="119">
        <f t="shared" si="67"/>
        <v>0</v>
      </c>
      <c r="M56" s="119">
        <f t="shared" si="67"/>
        <v>0</v>
      </c>
      <c r="N56" s="119">
        <f t="shared" si="67"/>
        <v>0</v>
      </c>
      <c r="O56" s="119">
        <f t="shared" si="67"/>
        <v>0</v>
      </c>
      <c r="P56" s="119">
        <f t="shared" si="67"/>
        <v>0</v>
      </c>
      <c r="Q56" s="119">
        <f t="shared" si="67"/>
        <v>0</v>
      </c>
      <c r="R56" s="119">
        <f t="shared" si="67"/>
        <v>0</v>
      </c>
      <c r="S56" s="119">
        <f t="shared" si="67"/>
        <v>0</v>
      </c>
      <c r="T56" s="119">
        <f t="shared" si="67"/>
        <v>-584310.9583333334</v>
      </c>
      <c r="U56" s="119">
        <f t="shared" si="67"/>
        <v>-826037.9509583334</v>
      </c>
      <c r="V56" s="119">
        <f t="shared" si="67"/>
        <v>-1025585.8658042919</v>
      </c>
      <c r="W56" s="119">
        <f t="shared" si="67"/>
        <v>-860924.535276529</v>
      </c>
      <c r="X56" s="119">
        <f t="shared" si="67"/>
        <v>-868388.1471986411</v>
      </c>
      <c r="Y56" s="119">
        <f t="shared" si="67"/>
        <v>-1068488.3331127258</v>
      </c>
      <c r="Z56" s="119">
        <f t="shared" si="67"/>
        <v>-1077805.1932298031</v>
      </c>
      <c r="AA56" s="119">
        <f t="shared" si="67"/>
        <v>-1079609.3082420935</v>
      </c>
      <c r="AB56" s="119">
        <f aca="true" t="shared" si="68" ref="AB56:CI56">-AB44/6</f>
        <v>-1095905.2063222528</v>
      </c>
      <c r="AC56" s="119">
        <f t="shared" si="68"/>
        <v>-1105466.8599501296</v>
      </c>
      <c r="AD56" s="119">
        <f t="shared" si="68"/>
        <v>-1115113.8854853988</v>
      </c>
      <c r="AE56" s="119">
        <f t="shared" si="68"/>
        <v>-1124847.045177233</v>
      </c>
      <c r="AF56" s="119">
        <f t="shared" si="68"/>
        <v>-1134667.108080601</v>
      </c>
      <c r="AG56" s="119">
        <f t="shared" si="68"/>
        <v>-1144574.8501170347</v>
      </c>
      <c r="AH56" s="119">
        <f t="shared" si="68"/>
        <v>-1154571.0541359372</v>
      </c>
      <c r="AI56" s="119">
        <f t="shared" si="68"/>
        <v>-1164656.5099764366</v>
      </c>
      <c r="AJ56" s="119">
        <f t="shared" si="68"/>
        <v>-1174832.0145297975</v>
      </c>
      <c r="AK56" s="119">
        <f t="shared" si="68"/>
        <v>-1185098.371802385</v>
      </c>
      <c r="AL56" s="119">
        <f t="shared" si="68"/>
        <v>-1195456.3929791918</v>
      </c>
      <c r="AM56" s="119">
        <f t="shared" si="68"/>
        <v>-1205906.8964879347</v>
      </c>
      <c r="AN56" s="119">
        <f t="shared" si="68"/>
        <v>-1199410.3519160957</v>
      </c>
      <c r="AO56" s="119">
        <f t="shared" si="68"/>
        <v>-1208162.5052529944</v>
      </c>
      <c r="AP56" s="119">
        <f t="shared" si="68"/>
        <v>-1216979.8829707128</v>
      </c>
      <c r="AQ56" s="119">
        <f t="shared" si="68"/>
        <v>-1213943.172316478</v>
      </c>
      <c r="AR56" s="119">
        <f t="shared" si="68"/>
        <v>-1222803.6297673127</v>
      </c>
      <c r="AS56" s="119">
        <f t="shared" si="68"/>
        <v>-1231730.1187224835</v>
      </c>
      <c r="AT56" s="119">
        <f t="shared" si="68"/>
        <v>-1240723.1312739153</v>
      </c>
      <c r="AU56" s="119">
        <f t="shared" si="68"/>
        <v>-1249783.1631807897</v>
      </c>
      <c r="AV56" s="119">
        <f t="shared" si="68"/>
        <v>-1258910.7138968753</v>
      </c>
      <c r="AW56" s="119">
        <f t="shared" si="68"/>
        <v>-1268106.286598059</v>
      </c>
      <c r="AX56" s="119">
        <f t="shared" si="68"/>
        <v>-1277370.3882100873</v>
      </c>
      <c r="AY56" s="119">
        <f t="shared" si="68"/>
        <v>-1276584.6748831985</v>
      </c>
      <c r="AZ56" s="119">
        <f t="shared" si="68"/>
        <v>-1275799.4544978847</v>
      </c>
      <c r="BA56" s="119">
        <f t="shared" si="68"/>
        <v>-1275014.7267448844</v>
      </c>
      <c r="BB56" s="119">
        <f t="shared" si="68"/>
        <v>-1274230.491315129</v>
      </c>
      <c r="BC56" s="119">
        <f t="shared" si="68"/>
        <v>-1273446.7478997444</v>
      </c>
      <c r="BD56" s="119">
        <f t="shared" si="68"/>
        <v>-1272663.49619005</v>
      </c>
      <c r="BE56" s="119">
        <f t="shared" si="68"/>
        <v>-1271880.7358775593</v>
      </c>
      <c r="BF56" s="119">
        <f t="shared" si="68"/>
        <v>-1271098.4666539792</v>
      </c>
      <c r="BG56" s="119">
        <f t="shared" si="68"/>
        <v>-1270316.688211209</v>
      </c>
      <c r="BH56" s="119">
        <f t="shared" si="68"/>
        <v>-1269535.400241343</v>
      </c>
      <c r="BI56" s="119">
        <f t="shared" si="68"/>
        <v>-1268754.602436668</v>
      </c>
      <c r="BJ56" s="119">
        <f t="shared" si="68"/>
        <v>-1267974.2944896629</v>
      </c>
      <c r="BK56" s="119">
        <f t="shared" si="68"/>
        <v>-1267194.4760930014</v>
      </c>
      <c r="BL56" s="119">
        <f t="shared" si="68"/>
        <v>-1266415.146939548</v>
      </c>
      <c r="BM56" s="119">
        <f t="shared" si="68"/>
        <v>-1265636.3067223607</v>
      </c>
      <c r="BN56" s="119">
        <f t="shared" si="68"/>
        <v>-1264857.955134691</v>
      </c>
      <c r="BO56" s="119">
        <f t="shared" si="68"/>
        <v>-1264080.0918699813</v>
      </c>
      <c r="BP56" s="119">
        <f t="shared" si="68"/>
        <v>-1263302.7166218674</v>
      </c>
      <c r="BQ56" s="119">
        <f t="shared" si="68"/>
        <v>-1262525.8290841775</v>
      </c>
      <c r="BR56" s="119">
        <f t="shared" si="68"/>
        <v>-1261749.4289509307</v>
      </c>
      <c r="BS56" s="119">
        <f t="shared" si="68"/>
        <v>-1260973.515916339</v>
      </c>
      <c r="BT56" s="119">
        <f t="shared" si="68"/>
        <v>-1260198.0896748058</v>
      </c>
      <c r="BU56" s="119">
        <f t="shared" si="68"/>
        <v>-1259423.1499209264</v>
      </c>
      <c r="BV56" s="119">
        <f t="shared" si="68"/>
        <v>-1258648.6963494879</v>
      </c>
      <c r="BW56" s="119">
        <f t="shared" si="68"/>
        <v>-1257874.7286554687</v>
      </c>
      <c r="BX56" s="119">
        <f t="shared" si="68"/>
        <v>-1257101.2465340386</v>
      </c>
      <c r="BY56" s="119">
        <f t="shared" si="68"/>
        <v>-1256328.2496805585</v>
      </c>
      <c r="BZ56" s="119">
        <f t="shared" si="68"/>
        <v>-1255555.73779058</v>
      </c>
      <c r="CA56" s="119">
        <f t="shared" si="68"/>
        <v>-1254783.710559847</v>
      </c>
      <c r="CB56" s="119">
        <f t="shared" si="68"/>
        <v>-1254012.1676842934</v>
      </c>
      <c r="CC56" s="119">
        <f t="shared" si="68"/>
        <v>-1253241.1088600436</v>
      </c>
      <c r="CD56" s="119">
        <f t="shared" si="68"/>
        <v>-1252470.533783414</v>
      </c>
      <c r="CE56" s="119">
        <f t="shared" si="68"/>
        <v>-1251700.4421509092</v>
      </c>
      <c r="CF56" s="119">
        <f t="shared" si="68"/>
        <v>-1250930.8336592265</v>
      </c>
      <c r="CG56" s="119">
        <f t="shared" si="68"/>
        <v>-1250161.708005252</v>
      </c>
      <c r="CH56" s="119">
        <f t="shared" si="68"/>
        <v>-1249393.064886063</v>
      </c>
      <c r="CI56" s="119">
        <f t="shared" si="68"/>
        <v>-1248624.9039989263</v>
      </c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</row>
    <row r="57" spans="1:111" s="7" customFormat="1" ht="12">
      <c r="A57" s="14"/>
      <c r="B57" s="70" t="s">
        <v>31</v>
      </c>
      <c r="C57" s="12"/>
      <c r="D57" s="120">
        <f aca="true" t="shared" si="69" ref="D57:AI57">(D74-D61+D79-D123)/6</f>
        <v>139316.66666666666</v>
      </c>
      <c r="E57" s="120">
        <f t="shared" si="69"/>
        <v>5983.333333333333</v>
      </c>
      <c r="F57" s="120">
        <f t="shared" si="69"/>
        <v>257650</v>
      </c>
      <c r="G57" s="120">
        <f t="shared" si="69"/>
        <v>961816.6666666666</v>
      </c>
      <c r="H57" s="120">
        <f t="shared" si="69"/>
        <v>713541.6666666666</v>
      </c>
      <c r="I57" s="120">
        <f t="shared" si="69"/>
        <v>1262208.3333333333</v>
      </c>
      <c r="J57" s="120">
        <f t="shared" si="69"/>
        <v>1260541.6666666667</v>
      </c>
      <c r="K57" s="120">
        <f t="shared" si="69"/>
        <v>3881791.6666666665</v>
      </c>
      <c r="L57" s="120">
        <f t="shared" si="69"/>
        <v>3830300</v>
      </c>
      <c r="M57" s="120">
        <f t="shared" si="69"/>
        <v>3828966.6666666665</v>
      </c>
      <c r="N57" s="120">
        <f t="shared" si="69"/>
        <v>2968133.3333333335</v>
      </c>
      <c r="O57" s="120">
        <f t="shared" si="69"/>
        <v>22083.333333333332</v>
      </c>
      <c r="P57" s="120">
        <f t="shared" si="69"/>
        <v>42666.666666666664</v>
      </c>
      <c r="Q57" s="120">
        <f t="shared" si="69"/>
        <v>217666.66666666666</v>
      </c>
      <c r="R57" s="120">
        <f t="shared" si="69"/>
        <v>3739575</v>
      </c>
      <c r="S57" s="120">
        <f t="shared" si="69"/>
        <v>202440</v>
      </c>
      <c r="T57" s="120">
        <f t="shared" si="69"/>
        <v>-125819.83958333335</v>
      </c>
      <c r="U57" s="120">
        <f t="shared" si="69"/>
        <v>-199399.44995069443</v>
      </c>
      <c r="V57" s="120">
        <f t="shared" si="69"/>
        <v>402407.95446420804</v>
      </c>
      <c r="W57" s="120">
        <f t="shared" si="69"/>
        <v>413285.6442641371</v>
      </c>
      <c r="X57" s="120">
        <f t="shared" si="69"/>
        <v>416342.68760824244</v>
      </c>
      <c r="Y57" s="120">
        <f t="shared" si="69"/>
        <v>434111.22945119184</v>
      </c>
      <c r="Z57" s="120">
        <f t="shared" si="69"/>
        <v>445605.8716915495</v>
      </c>
      <c r="AA57" s="120">
        <f t="shared" si="69"/>
        <v>457744.522302875</v>
      </c>
      <c r="AB57" s="120">
        <f t="shared" si="69"/>
        <v>460921.02070167026</v>
      </c>
      <c r="AC57" s="120">
        <f t="shared" si="69"/>
        <v>464165.7112145906</v>
      </c>
      <c r="AD57" s="120">
        <f t="shared" si="69"/>
        <v>454939.4600639429</v>
      </c>
      <c r="AE57" s="120">
        <f t="shared" si="69"/>
        <v>454075.8609113472</v>
      </c>
      <c r="AF57" s="120">
        <f t="shared" si="69"/>
        <v>449075.1764182383</v>
      </c>
      <c r="AG57" s="120">
        <f t="shared" si="69"/>
        <v>452437.6716001189</v>
      </c>
      <c r="AH57" s="120">
        <f t="shared" si="69"/>
        <v>459163.6138476668</v>
      </c>
      <c r="AI57" s="120">
        <f t="shared" si="69"/>
        <v>462586.60628136474</v>
      </c>
      <c r="AJ57" s="120">
        <f aca="true" t="shared" si="70" ref="AJ57:BO57">(AJ74-AJ61+AJ79-AJ123)/6</f>
        <v>466040.2544396545</v>
      </c>
      <c r="AK57" s="120">
        <f t="shared" si="70"/>
        <v>478691.49963395135</v>
      </c>
      <c r="AL57" s="120">
        <f t="shared" si="70"/>
        <v>492207.28563718405</v>
      </c>
      <c r="AM57" s="120">
        <f t="shared" si="70"/>
        <v>504921.2253725343</v>
      </c>
      <c r="AN57" s="120">
        <f t="shared" si="70"/>
        <v>509678.69934570795</v>
      </c>
      <c r="AO57" s="120">
        <f t="shared" si="70"/>
        <v>512704.4039669938</v>
      </c>
      <c r="AP57" s="120">
        <f t="shared" si="70"/>
        <v>503252.8927666552</v>
      </c>
      <c r="AQ57" s="120">
        <f t="shared" si="70"/>
        <v>498162.7628611946</v>
      </c>
      <c r="AR57" s="120">
        <f t="shared" si="70"/>
        <v>492894.2328651075</v>
      </c>
      <c r="AS57" s="120">
        <f t="shared" si="70"/>
        <v>495982.11889438</v>
      </c>
      <c r="AT57" s="120">
        <f t="shared" si="70"/>
        <v>499093.2620627934</v>
      </c>
      <c r="AU57" s="120">
        <f t="shared" si="70"/>
        <v>502227.8381417699</v>
      </c>
      <c r="AV57" s="120">
        <f t="shared" si="70"/>
        <v>505386.02423715015</v>
      </c>
      <c r="AW57" s="120">
        <f t="shared" si="70"/>
        <v>517734.66546605126</v>
      </c>
      <c r="AX57" s="120">
        <f t="shared" si="70"/>
        <v>527607.2749671328</v>
      </c>
      <c r="AY57" s="120">
        <f t="shared" si="70"/>
        <v>536612.7101724596</v>
      </c>
      <c r="AZ57" s="120">
        <f t="shared" si="70"/>
        <v>536452.6649155371</v>
      </c>
      <c r="BA57" s="120">
        <f t="shared" si="70"/>
        <v>536293.8159693389</v>
      </c>
      <c r="BB57" s="120">
        <f t="shared" si="70"/>
        <v>523636.17354233563</v>
      </c>
      <c r="BC57" s="120">
        <f t="shared" si="70"/>
        <v>519313.08127951785</v>
      </c>
      <c r="BD57" s="120">
        <f t="shared" si="70"/>
        <v>510824.5495967588</v>
      </c>
      <c r="BE57" s="120">
        <f t="shared" si="70"/>
        <v>510670.58901519026</v>
      </c>
      <c r="BF57" s="120">
        <f t="shared" si="70"/>
        <v>510517.8768289204</v>
      </c>
      <c r="BG57" s="120">
        <f t="shared" si="70"/>
        <v>510366.42377276364</v>
      </c>
      <c r="BH57" s="120">
        <f t="shared" si="70"/>
        <v>510216.2406899798</v>
      </c>
      <c r="BI57" s="120">
        <f t="shared" si="70"/>
        <v>519234.0052000242</v>
      </c>
      <c r="BJ57" s="120">
        <f t="shared" si="70"/>
        <v>525753.0616996434</v>
      </c>
      <c r="BK57" s="120">
        <f t="shared" si="70"/>
        <v>534773.4213639795</v>
      </c>
      <c r="BL57" s="120">
        <f t="shared" si="70"/>
        <v>534628.4288143542</v>
      </c>
      <c r="BM57" s="120">
        <f t="shared" si="70"/>
        <v>534484.7621193964</v>
      </c>
      <c r="BN57" s="120">
        <f t="shared" si="70"/>
        <v>521842.4327961812</v>
      </c>
      <c r="BO57" s="120">
        <f t="shared" si="70"/>
        <v>517534.7858113803</v>
      </c>
      <c r="BP57" s="120">
        <f aca="true" t="shared" si="71" ref="BP57:CI57">(BP74-BP61+BP79-BP123)/6</f>
        <v>509061.8329157574</v>
      </c>
      <c r="BQ57" s="120">
        <f t="shared" si="71"/>
        <v>508923.58597867494</v>
      </c>
      <c r="BR57" s="120">
        <f t="shared" si="71"/>
        <v>508786.7236559463</v>
      </c>
      <c r="BS57" s="120">
        <f t="shared" si="71"/>
        <v>508651.2580576993</v>
      </c>
      <c r="BT57" s="120">
        <f t="shared" si="71"/>
        <v>508517.20141625236</v>
      </c>
      <c r="BU57" s="120">
        <f t="shared" si="71"/>
        <v>517551.2327540019</v>
      </c>
      <c r="BV57" s="120">
        <f t="shared" si="71"/>
        <v>524086.69788465666</v>
      </c>
      <c r="BW57" s="120">
        <f t="shared" si="71"/>
        <v>533123.6094144823</v>
      </c>
      <c r="BX57" s="120">
        <f t="shared" si="71"/>
        <v>532995.3134102273</v>
      </c>
      <c r="BY57" s="120">
        <f t="shared" si="71"/>
        <v>532868.4894003929</v>
      </c>
      <c r="BZ57" s="120">
        <f t="shared" si="71"/>
        <v>520243.1503765175</v>
      </c>
      <c r="CA57" s="120">
        <f t="shared" si="71"/>
        <v>515952.64279447246</v>
      </c>
      <c r="CB57" s="120">
        <f t="shared" si="71"/>
        <v>507496.9799091048</v>
      </c>
      <c r="CC57" s="120">
        <f t="shared" si="71"/>
        <v>507376.1751088933</v>
      </c>
      <c r="CD57" s="120">
        <f t="shared" si="71"/>
        <v>507256.90858395</v>
      </c>
      <c r="CE57" s="120">
        <f t="shared" si="71"/>
        <v>507139.1939940369</v>
      </c>
      <c r="CF57" s="120">
        <f t="shared" si="71"/>
        <v>507023.0451365942</v>
      </c>
      <c r="CG57" s="120">
        <f t="shared" si="71"/>
        <v>516075.1426147838</v>
      </c>
      <c r="CH57" s="120">
        <f t="shared" si="71"/>
        <v>522628.8338388784</v>
      </c>
      <c r="CI57" s="120">
        <f t="shared" si="71"/>
        <v>531684.1330276661</v>
      </c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</row>
    <row r="58" spans="1:111" s="16" customFormat="1" ht="24">
      <c r="A58" s="15"/>
      <c r="B58" s="70" t="s">
        <v>32</v>
      </c>
      <c r="C58" s="12"/>
      <c r="D58" s="179">
        <f>D56+D57</f>
        <v>139316.66666666666</v>
      </c>
      <c r="E58" s="179">
        <f aca="true" t="shared" si="72" ref="E58:AA58">D58+E56+E57-D59</f>
        <v>145300</v>
      </c>
      <c r="F58" s="179">
        <f t="shared" si="72"/>
        <v>402950</v>
      </c>
      <c r="G58" s="179">
        <f t="shared" si="72"/>
        <v>1364766.6666666665</v>
      </c>
      <c r="H58" s="179">
        <f t="shared" si="72"/>
        <v>2078308.333333333</v>
      </c>
      <c r="I58" s="179">
        <f t="shared" si="72"/>
        <v>3340516.666666666</v>
      </c>
      <c r="J58" s="179">
        <f t="shared" si="72"/>
        <v>4601058.333333333</v>
      </c>
      <c r="K58" s="179">
        <f t="shared" si="72"/>
        <v>8482850</v>
      </c>
      <c r="L58" s="179">
        <f t="shared" si="72"/>
        <v>12313150</v>
      </c>
      <c r="M58" s="179">
        <f t="shared" si="72"/>
        <v>16142116.666666666</v>
      </c>
      <c r="N58" s="179">
        <f t="shared" si="72"/>
        <v>19110250</v>
      </c>
      <c r="O58" s="179">
        <f t="shared" si="72"/>
        <v>19132333.333333332</v>
      </c>
      <c r="P58" s="179">
        <f t="shared" si="72"/>
        <v>19175000</v>
      </c>
      <c r="Q58" s="179">
        <f t="shared" si="72"/>
        <v>19392666.666666668</v>
      </c>
      <c r="R58" s="179">
        <f t="shared" si="72"/>
        <v>23132241.666666668</v>
      </c>
      <c r="S58" s="179">
        <f t="shared" si="72"/>
        <v>23334681.666666668</v>
      </c>
      <c r="T58" s="179">
        <f t="shared" si="72"/>
        <v>22624550.868750002</v>
      </c>
      <c r="U58" s="179">
        <f t="shared" si="72"/>
        <v>21599113.467840973</v>
      </c>
      <c r="V58" s="179">
        <f t="shared" si="72"/>
        <v>20975935.55650089</v>
      </c>
      <c r="W58" s="179">
        <f t="shared" si="72"/>
        <v>20528296.665488496</v>
      </c>
      <c r="X58" s="179">
        <f t="shared" si="72"/>
        <v>20076251.2058981</v>
      </c>
      <c r="Y58" s="179">
        <f t="shared" si="72"/>
        <v>19441874.102236565</v>
      </c>
      <c r="Z58" s="179">
        <f t="shared" si="72"/>
        <v>18809674.780698314</v>
      </c>
      <c r="AA58" s="179">
        <f t="shared" si="72"/>
        <v>18187809.994759094</v>
      </c>
      <c r="AB58" s="179">
        <f aca="true" t="shared" si="73" ref="AB58:BG58">AA58+AB56+AB57-AA59</f>
        <v>17552825.80913851</v>
      </c>
      <c r="AC58" s="179">
        <f t="shared" si="73"/>
        <v>16911524.660402972</v>
      </c>
      <c r="AD58" s="179">
        <f t="shared" si="73"/>
        <v>16251350.234981516</v>
      </c>
      <c r="AE58" s="179">
        <f t="shared" si="73"/>
        <v>15580579.05071563</v>
      </c>
      <c r="AF58" s="179">
        <f t="shared" si="73"/>
        <v>14894987.119053267</v>
      </c>
      <c r="AG58" s="179">
        <f t="shared" si="73"/>
        <v>14202849.94053635</v>
      </c>
      <c r="AH58" s="179">
        <f t="shared" si="73"/>
        <v>13507442.50024808</v>
      </c>
      <c r="AI58" s="179">
        <f t="shared" si="73"/>
        <v>12805372.596553007</v>
      </c>
      <c r="AJ58" s="179">
        <f t="shared" si="73"/>
        <v>12096580.836462863</v>
      </c>
      <c r="AK58" s="179">
        <f t="shared" si="73"/>
        <v>11390173.964294428</v>
      </c>
      <c r="AL58" s="179">
        <f t="shared" si="73"/>
        <v>10686924.856952421</v>
      </c>
      <c r="AM58" s="179">
        <f t="shared" si="73"/>
        <v>9985939.185837021</v>
      </c>
      <c r="AN58" s="179">
        <f t="shared" si="73"/>
        <v>9296207.533266634</v>
      </c>
      <c r="AO58" s="179">
        <f t="shared" si="73"/>
        <v>8600749.431980632</v>
      </c>
      <c r="AP58" s="179">
        <f t="shared" si="73"/>
        <v>7887022.441776575</v>
      </c>
      <c r="AQ58" s="179">
        <f t="shared" si="73"/>
        <v>7171242.032321292</v>
      </c>
      <c r="AR58" s="179">
        <f t="shared" si="73"/>
        <v>6441332.635419087</v>
      </c>
      <c r="AS58" s="179">
        <f t="shared" si="73"/>
        <v>5705584.635590983</v>
      </c>
      <c r="AT58" s="179">
        <f t="shared" si="73"/>
        <v>4963954.766379861</v>
      </c>
      <c r="AU58" s="179">
        <f t="shared" si="73"/>
        <v>4216399.441340841</v>
      </c>
      <c r="AV58" s="179">
        <f t="shared" si="73"/>
        <v>3462874.7516811164</v>
      </c>
      <c r="AW58" s="179">
        <f t="shared" si="73"/>
        <v>2712503.130549108</v>
      </c>
      <c r="AX58" s="179">
        <f t="shared" si="73"/>
        <v>1962740.0173061537</v>
      </c>
      <c r="AY58" s="179">
        <f t="shared" si="73"/>
        <v>1222768.0525954147</v>
      </c>
      <c r="AZ58" s="179">
        <f t="shared" si="73"/>
        <v>483421.2630130671</v>
      </c>
      <c r="BA58" s="179">
        <f t="shared" si="73"/>
        <v>-255299.64776247845</v>
      </c>
      <c r="BB58" s="179">
        <f t="shared" si="73"/>
        <v>-750594.3177727935</v>
      </c>
      <c r="BC58" s="179">
        <f t="shared" si="73"/>
        <v>-754133.6666202265</v>
      </c>
      <c r="BD58" s="179">
        <f t="shared" si="73"/>
        <v>-761838.946593291</v>
      </c>
      <c r="BE58" s="179">
        <f t="shared" si="73"/>
        <v>-761210.1468623689</v>
      </c>
      <c r="BF58" s="179">
        <f t="shared" si="73"/>
        <v>-760580.5898250587</v>
      </c>
      <c r="BG58" s="179">
        <f t="shared" si="73"/>
        <v>-759950.2644384451</v>
      </c>
      <c r="BH58" s="179">
        <f aca="true" t="shared" si="74" ref="BH58:CI58">BG58+BH56+BH57-BG59</f>
        <v>-759319.1595513631</v>
      </c>
      <c r="BI58" s="179">
        <f t="shared" si="74"/>
        <v>-749520.5972366439</v>
      </c>
      <c r="BJ58" s="179">
        <f t="shared" si="74"/>
        <v>-742221.2327900195</v>
      </c>
      <c r="BK58" s="179">
        <f t="shared" si="74"/>
        <v>-732421.054729022</v>
      </c>
      <c r="BL58" s="179">
        <f t="shared" si="74"/>
        <v>-731786.7181251935</v>
      </c>
      <c r="BM58" s="179">
        <f t="shared" si="74"/>
        <v>-731151.5446029642</v>
      </c>
      <c r="BN58" s="179">
        <f t="shared" si="74"/>
        <v>-743015.5223385099</v>
      </c>
      <c r="BO58" s="179">
        <f t="shared" si="74"/>
        <v>-746545.3060586009</v>
      </c>
      <c r="BP58" s="179">
        <f t="shared" si="74"/>
        <v>-754240.8837061102</v>
      </c>
      <c r="BQ58" s="179">
        <f t="shared" si="74"/>
        <v>-753602.2431055024</v>
      </c>
      <c r="BR58" s="179">
        <f t="shared" si="74"/>
        <v>-752962.7052949845</v>
      </c>
      <c r="BS58" s="179">
        <f t="shared" si="74"/>
        <v>-752322.2578586397</v>
      </c>
      <c r="BT58" s="179">
        <f t="shared" si="74"/>
        <v>-751680.8882585532</v>
      </c>
      <c r="BU58" s="179">
        <f t="shared" si="74"/>
        <v>-741871.9171669245</v>
      </c>
      <c r="BV58" s="179">
        <f t="shared" si="74"/>
        <v>-734561.998464831</v>
      </c>
      <c r="BW58" s="179">
        <f t="shared" si="74"/>
        <v>-724751.1192409865</v>
      </c>
      <c r="BX58" s="179">
        <f t="shared" si="74"/>
        <v>-724105.9331238113</v>
      </c>
      <c r="BY58" s="179">
        <f t="shared" si="74"/>
        <v>-723459.7602801657</v>
      </c>
      <c r="BZ58" s="179">
        <f t="shared" si="74"/>
        <v>-735312.5874140625</v>
      </c>
      <c r="CA58" s="179">
        <f t="shared" si="74"/>
        <v>-738831.0677653746</v>
      </c>
      <c r="CB58" s="179">
        <f t="shared" si="74"/>
        <v>-746515.1877751887</v>
      </c>
      <c r="CC58" s="179">
        <f t="shared" si="74"/>
        <v>-745864.9337511504</v>
      </c>
      <c r="CD58" s="179">
        <f t="shared" si="74"/>
        <v>-745213.625199464</v>
      </c>
      <c r="CE58" s="179">
        <f t="shared" si="74"/>
        <v>-744561.2481568722</v>
      </c>
      <c r="CF58" s="179">
        <f t="shared" si="74"/>
        <v>-743907.7885226322</v>
      </c>
      <c r="CG58" s="179">
        <f t="shared" si="74"/>
        <v>-734086.5653904682</v>
      </c>
      <c r="CH58" s="179">
        <f t="shared" si="74"/>
        <v>-726764.2310471848</v>
      </c>
      <c r="CI58" s="179">
        <f t="shared" si="74"/>
        <v>-716940.7709712599</v>
      </c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</row>
    <row r="59" spans="1:111" s="16" customFormat="1" ht="12">
      <c r="A59" s="15"/>
      <c r="B59" s="93" t="s">
        <v>33</v>
      </c>
      <c r="C59" s="12"/>
      <c r="D59" s="179" t="str">
        <f aca="true" t="shared" si="75" ref="D59:I59">IF(D58&gt;0,"0",D58)</f>
        <v>0</v>
      </c>
      <c r="E59" s="179" t="str">
        <f t="shared" si="75"/>
        <v>0</v>
      </c>
      <c r="F59" s="179" t="str">
        <f t="shared" si="75"/>
        <v>0</v>
      </c>
      <c r="G59" s="179" t="str">
        <f t="shared" si="75"/>
        <v>0</v>
      </c>
      <c r="H59" s="179" t="str">
        <f t="shared" si="75"/>
        <v>0</v>
      </c>
      <c r="I59" s="179" t="str">
        <f t="shared" si="75"/>
        <v>0</v>
      </c>
      <c r="J59" s="179" t="str">
        <f aca="true" t="shared" si="76" ref="J59:AA59">IF(J58&gt;0,"0",J58)</f>
        <v>0</v>
      </c>
      <c r="K59" s="179" t="str">
        <f t="shared" si="76"/>
        <v>0</v>
      </c>
      <c r="L59" s="179" t="str">
        <f t="shared" si="76"/>
        <v>0</v>
      </c>
      <c r="M59" s="179" t="str">
        <f t="shared" si="76"/>
        <v>0</v>
      </c>
      <c r="N59" s="179" t="str">
        <f t="shared" si="76"/>
        <v>0</v>
      </c>
      <c r="O59" s="179" t="str">
        <f t="shared" si="76"/>
        <v>0</v>
      </c>
      <c r="P59" s="179" t="str">
        <f t="shared" si="76"/>
        <v>0</v>
      </c>
      <c r="Q59" s="179" t="str">
        <f t="shared" si="76"/>
        <v>0</v>
      </c>
      <c r="R59" s="179" t="str">
        <f t="shared" si="76"/>
        <v>0</v>
      </c>
      <c r="S59" s="179" t="str">
        <f t="shared" si="76"/>
        <v>0</v>
      </c>
      <c r="T59" s="179" t="str">
        <f t="shared" si="76"/>
        <v>0</v>
      </c>
      <c r="U59" s="179" t="str">
        <f t="shared" si="76"/>
        <v>0</v>
      </c>
      <c r="V59" s="179" t="str">
        <f t="shared" si="76"/>
        <v>0</v>
      </c>
      <c r="W59" s="179" t="str">
        <f t="shared" si="76"/>
        <v>0</v>
      </c>
      <c r="X59" s="179" t="str">
        <f t="shared" si="76"/>
        <v>0</v>
      </c>
      <c r="Y59" s="179" t="str">
        <f t="shared" si="76"/>
        <v>0</v>
      </c>
      <c r="Z59" s="179" t="str">
        <f t="shared" si="76"/>
        <v>0</v>
      </c>
      <c r="AA59" s="179" t="str">
        <f t="shared" si="76"/>
        <v>0</v>
      </c>
      <c r="AB59" s="179" t="str">
        <f aca="true" t="shared" si="77" ref="AB59:CI59">IF(AB58&gt;0,"0",AB58)</f>
        <v>0</v>
      </c>
      <c r="AC59" s="179" t="str">
        <f t="shared" si="77"/>
        <v>0</v>
      </c>
      <c r="AD59" s="179" t="str">
        <f t="shared" si="77"/>
        <v>0</v>
      </c>
      <c r="AE59" s="179" t="str">
        <f t="shared" si="77"/>
        <v>0</v>
      </c>
      <c r="AF59" s="179" t="str">
        <f t="shared" si="77"/>
        <v>0</v>
      </c>
      <c r="AG59" s="179" t="str">
        <f t="shared" si="77"/>
        <v>0</v>
      </c>
      <c r="AH59" s="179" t="str">
        <f t="shared" si="77"/>
        <v>0</v>
      </c>
      <c r="AI59" s="179" t="str">
        <f t="shared" si="77"/>
        <v>0</v>
      </c>
      <c r="AJ59" s="179" t="str">
        <f t="shared" si="77"/>
        <v>0</v>
      </c>
      <c r="AK59" s="179" t="str">
        <f t="shared" si="77"/>
        <v>0</v>
      </c>
      <c r="AL59" s="179" t="str">
        <f t="shared" si="77"/>
        <v>0</v>
      </c>
      <c r="AM59" s="179" t="str">
        <f t="shared" si="77"/>
        <v>0</v>
      </c>
      <c r="AN59" s="179" t="str">
        <f t="shared" si="77"/>
        <v>0</v>
      </c>
      <c r="AO59" s="179" t="str">
        <f t="shared" si="77"/>
        <v>0</v>
      </c>
      <c r="AP59" s="179" t="str">
        <f t="shared" si="77"/>
        <v>0</v>
      </c>
      <c r="AQ59" s="179" t="str">
        <f t="shared" si="77"/>
        <v>0</v>
      </c>
      <c r="AR59" s="179" t="str">
        <f t="shared" si="77"/>
        <v>0</v>
      </c>
      <c r="AS59" s="179" t="str">
        <f t="shared" si="77"/>
        <v>0</v>
      </c>
      <c r="AT59" s="179" t="str">
        <f t="shared" si="77"/>
        <v>0</v>
      </c>
      <c r="AU59" s="179" t="str">
        <f t="shared" si="77"/>
        <v>0</v>
      </c>
      <c r="AV59" s="179" t="str">
        <f t="shared" si="77"/>
        <v>0</v>
      </c>
      <c r="AW59" s="179" t="str">
        <f t="shared" si="77"/>
        <v>0</v>
      </c>
      <c r="AX59" s="179" t="str">
        <f t="shared" si="77"/>
        <v>0</v>
      </c>
      <c r="AY59" s="179" t="str">
        <f t="shared" si="77"/>
        <v>0</v>
      </c>
      <c r="AZ59" s="179" t="str">
        <f t="shared" si="77"/>
        <v>0</v>
      </c>
      <c r="BA59" s="179">
        <f t="shared" si="77"/>
        <v>-255299.64776247845</v>
      </c>
      <c r="BB59" s="179">
        <f t="shared" si="77"/>
        <v>-750594.3177727935</v>
      </c>
      <c r="BC59" s="179">
        <f t="shared" si="77"/>
        <v>-754133.6666202265</v>
      </c>
      <c r="BD59" s="179">
        <f t="shared" si="77"/>
        <v>-761838.946593291</v>
      </c>
      <c r="BE59" s="179">
        <f t="shared" si="77"/>
        <v>-761210.1468623689</v>
      </c>
      <c r="BF59" s="179">
        <f t="shared" si="77"/>
        <v>-760580.5898250587</v>
      </c>
      <c r="BG59" s="179">
        <f t="shared" si="77"/>
        <v>-759950.2644384451</v>
      </c>
      <c r="BH59" s="179">
        <f t="shared" si="77"/>
        <v>-759319.1595513631</v>
      </c>
      <c r="BI59" s="179">
        <f t="shared" si="77"/>
        <v>-749520.5972366439</v>
      </c>
      <c r="BJ59" s="179">
        <f t="shared" si="77"/>
        <v>-742221.2327900195</v>
      </c>
      <c r="BK59" s="179">
        <f t="shared" si="77"/>
        <v>-732421.054729022</v>
      </c>
      <c r="BL59" s="179">
        <f t="shared" si="77"/>
        <v>-731786.7181251935</v>
      </c>
      <c r="BM59" s="179">
        <f t="shared" si="77"/>
        <v>-731151.5446029642</v>
      </c>
      <c r="BN59" s="179">
        <f t="shared" si="77"/>
        <v>-743015.5223385099</v>
      </c>
      <c r="BO59" s="179">
        <f t="shared" si="77"/>
        <v>-746545.3060586009</v>
      </c>
      <c r="BP59" s="179">
        <f t="shared" si="77"/>
        <v>-754240.8837061102</v>
      </c>
      <c r="BQ59" s="179">
        <f t="shared" si="77"/>
        <v>-753602.2431055024</v>
      </c>
      <c r="BR59" s="179">
        <f t="shared" si="77"/>
        <v>-752962.7052949845</v>
      </c>
      <c r="BS59" s="179">
        <f t="shared" si="77"/>
        <v>-752322.2578586397</v>
      </c>
      <c r="BT59" s="179">
        <f t="shared" si="77"/>
        <v>-751680.8882585532</v>
      </c>
      <c r="BU59" s="179">
        <f t="shared" si="77"/>
        <v>-741871.9171669245</v>
      </c>
      <c r="BV59" s="179">
        <f t="shared" si="77"/>
        <v>-734561.998464831</v>
      </c>
      <c r="BW59" s="179">
        <f t="shared" si="77"/>
        <v>-724751.1192409865</v>
      </c>
      <c r="BX59" s="179">
        <f t="shared" si="77"/>
        <v>-724105.9331238113</v>
      </c>
      <c r="BY59" s="179">
        <f t="shared" si="77"/>
        <v>-723459.7602801657</v>
      </c>
      <c r="BZ59" s="179">
        <f t="shared" si="77"/>
        <v>-735312.5874140625</v>
      </c>
      <c r="CA59" s="179">
        <f t="shared" si="77"/>
        <v>-738831.0677653746</v>
      </c>
      <c r="CB59" s="179">
        <f t="shared" si="77"/>
        <v>-746515.1877751887</v>
      </c>
      <c r="CC59" s="179">
        <f t="shared" si="77"/>
        <v>-745864.9337511504</v>
      </c>
      <c r="CD59" s="179">
        <f t="shared" si="77"/>
        <v>-745213.625199464</v>
      </c>
      <c r="CE59" s="179">
        <f t="shared" si="77"/>
        <v>-744561.2481568722</v>
      </c>
      <c r="CF59" s="179">
        <f t="shared" si="77"/>
        <v>-743907.7885226322</v>
      </c>
      <c r="CG59" s="179">
        <f t="shared" si="77"/>
        <v>-734086.5653904682</v>
      </c>
      <c r="CH59" s="179">
        <f t="shared" si="77"/>
        <v>-726764.2310471848</v>
      </c>
      <c r="CI59" s="179">
        <f t="shared" si="77"/>
        <v>-716940.7709712599</v>
      </c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</row>
    <row r="60" spans="1:111" s="19" customFormat="1" ht="12.75">
      <c r="A60" s="17"/>
      <c r="B60" s="18" t="s">
        <v>34</v>
      </c>
      <c r="C60" s="12">
        <f aca="true" t="shared" si="78" ref="C60:C122">SUM(D60:AA60)</f>
        <v>44346901.75293451</v>
      </c>
      <c r="D60" s="122">
        <f aca="true" t="shared" si="79" ref="D60:AA60">D44+D53+D59</f>
        <v>0</v>
      </c>
      <c r="E60" s="122">
        <f t="shared" si="79"/>
        <v>0</v>
      </c>
      <c r="F60" s="122">
        <f t="shared" si="79"/>
        <v>0</v>
      </c>
      <c r="G60" s="122">
        <f t="shared" si="79"/>
        <v>0</v>
      </c>
      <c r="H60" s="122">
        <f t="shared" si="79"/>
        <v>0</v>
      </c>
      <c r="I60" s="122">
        <f t="shared" si="79"/>
        <v>0</v>
      </c>
      <c r="J60" s="122">
        <f t="shared" si="79"/>
        <v>0</v>
      </c>
      <c r="K60" s="122">
        <f t="shared" si="79"/>
        <v>0</v>
      </c>
      <c r="L60" s="122">
        <f t="shared" si="79"/>
        <v>0</v>
      </c>
      <c r="M60" s="122">
        <f t="shared" si="79"/>
        <v>0</v>
      </c>
      <c r="N60" s="122">
        <f t="shared" si="79"/>
        <v>0</v>
      </c>
      <c r="O60" s="122">
        <f t="shared" si="79"/>
        <v>0</v>
      </c>
      <c r="P60" s="122">
        <f t="shared" si="79"/>
        <v>0</v>
      </c>
      <c r="Q60" s="122">
        <f t="shared" si="79"/>
        <v>0</v>
      </c>
      <c r="R60" s="122">
        <f t="shared" si="79"/>
        <v>0</v>
      </c>
      <c r="S60" s="122">
        <f t="shared" si="79"/>
        <v>0</v>
      </c>
      <c r="T60" s="122">
        <f t="shared" si="79"/>
        <v>3505865.75</v>
      </c>
      <c r="U60" s="122">
        <f t="shared" si="79"/>
        <v>4956227.705750001</v>
      </c>
      <c r="V60" s="122">
        <f t="shared" si="79"/>
        <v>6153515.194825752</v>
      </c>
      <c r="W60" s="122">
        <f t="shared" si="79"/>
        <v>5165547.211659174</v>
      </c>
      <c r="X60" s="122">
        <f t="shared" si="79"/>
        <v>5210328.883191846</v>
      </c>
      <c r="Y60" s="122">
        <f t="shared" si="79"/>
        <v>6410929.998676354</v>
      </c>
      <c r="Z60" s="122">
        <f t="shared" si="79"/>
        <v>6466831.159378818</v>
      </c>
      <c r="AA60" s="122">
        <f t="shared" si="79"/>
        <v>6477655.849452562</v>
      </c>
      <c r="AB60" s="122">
        <f aca="true" t="shared" si="80" ref="AB60:CI60">AB44+AB53+AB59</f>
        <v>6575431.2379335165</v>
      </c>
      <c r="AC60" s="122">
        <f t="shared" si="80"/>
        <v>6632801.159700777</v>
      </c>
      <c r="AD60" s="122">
        <f t="shared" si="80"/>
        <v>6690683.312912392</v>
      </c>
      <c r="AE60" s="122">
        <f t="shared" si="80"/>
        <v>6749082.271063398</v>
      </c>
      <c r="AF60" s="122">
        <f t="shared" si="80"/>
        <v>6808002.648483607</v>
      </c>
      <c r="AG60" s="122">
        <f t="shared" si="80"/>
        <v>6867449.1007022085</v>
      </c>
      <c r="AH60" s="122">
        <f t="shared" si="80"/>
        <v>6927426.324815623</v>
      </c>
      <c r="AI60" s="122">
        <f t="shared" si="80"/>
        <v>6987939.059858619</v>
      </c>
      <c r="AJ60" s="122">
        <f t="shared" si="80"/>
        <v>7048992.087178785</v>
      </c>
      <c r="AK60" s="122">
        <f t="shared" si="80"/>
        <v>7110590.23081431</v>
      </c>
      <c r="AL60" s="122">
        <f t="shared" si="80"/>
        <v>7172738.357875152</v>
      </c>
      <c r="AM60" s="122">
        <f t="shared" si="80"/>
        <v>7235441.378927609</v>
      </c>
      <c r="AN60" s="122">
        <f t="shared" si="80"/>
        <v>7196462.111496574</v>
      </c>
      <c r="AO60" s="122">
        <f t="shared" si="80"/>
        <v>7248975.031517966</v>
      </c>
      <c r="AP60" s="122">
        <f t="shared" si="80"/>
        <v>7301879.297824277</v>
      </c>
      <c r="AQ60" s="122">
        <f t="shared" si="80"/>
        <v>7283659.033898869</v>
      </c>
      <c r="AR60" s="122">
        <f t="shared" si="80"/>
        <v>7336821.778603876</v>
      </c>
      <c r="AS60" s="122">
        <f t="shared" si="80"/>
        <v>7390380.712334901</v>
      </c>
      <c r="AT60" s="122">
        <f t="shared" si="80"/>
        <v>7444338.787643491</v>
      </c>
      <c r="AU60" s="122">
        <f t="shared" si="80"/>
        <v>7498698.9790847385</v>
      </c>
      <c r="AV60" s="122">
        <f t="shared" si="80"/>
        <v>7553464.283381252</v>
      </c>
      <c r="AW60" s="122">
        <f t="shared" si="80"/>
        <v>7608637.719588354</v>
      </c>
      <c r="AX60" s="122">
        <f t="shared" si="80"/>
        <v>7664222.329260523</v>
      </c>
      <c r="AY60" s="122">
        <f t="shared" si="80"/>
        <v>7659508.049299191</v>
      </c>
      <c r="AZ60" s="122">
        <f t="shared" si="80"/>
        <v>7654796.726987308</v>
      </c>
      <c r="BA60" s="122">
        <f t="shared" si="80"/>
        <v>7394788.712706828</v>
      </c>
      <c r="BB60" s="122">
        <f t="shared" si="80"/>
        <v>6894788.630117981</v>
      </c>
      <c r="BC60" s="122">
        <f t="shared" si="80"/>
        <v>6886546.82077824</v>
      </c>
      <c r="BD60" s="122">
        <f t="shared" si="80"/>
        <v>6874142.030547009</v>
      </c>
      <c r="BE60" s="122">
        <f t="shared" si="80"/>
        <v>6870074.268402986</v>
      </c>
      <c r="BF60" s="122">
        <f t="shared" si="80"/>
        <v>6866010.210098816</v>
      </c>
      <c r="BG60" s="122">
        <f t="shared" si="80"/>
        <v>6861949.864828808</v>
      </c>
      <c r="BH60" s="122">
        <f t="shared" si="80"/>
        <v>6857893.241896695</v>
      </c>
      <c r="BI60" s="122">
        <f t="shared" si="80"/>
        <v>6863007.017383364</v>
      </c>
      <c r="BJ60" s="122">
        <f t="shared" si="80"/>
        <v>6865624.534147958</v>
      </c>
      <c r="BK60" s="122">
        <f t="shared" si="80"/>
        <v>6870745.801828986</v>
      </c>
      <c r="BL60" s="122">
        <f t="shared" si="80"/>
        <v>6866704.163512094</v>
      </c>
      <c r="BM60" s="122">
        <f t="shared" si="80"/>
        <v>6862666.2957312</v>
      </c>
      <c r="BN60" s="122">
        <f t="shared" si="80"/>
        <v>6846132.208469636</v>
      </c>
      <c r="BO60" s="122">
        <f t="shared" si="80"/>
        <v>6837935.2451612875</v>
      </c>
      <c r="BP60" s="122">
        <f t="shared" si="80"/>
        <v>6825575.416025094</v>
      </c>
      <c r="BQ60" s="122">
        <f t="shared" si="80"/>
        <v>6821552.731399562</v>
      </c>
      <c r="BR60" s="122">
        <f t="shared" si="80"/>
        <v>6817533.868410599</v>
      </c>
      <c r="BS60" s="122">
        <f t="shared" si="80"/>
        <v>6813518.837639393</v>
      </c>
      <c r="BT60" s="122">
        <f t="shared" si="80"/>
        <v>6809507.649790281</v>
      </c>
      <c r="BU60" s="122">
        <f t="shared" si="80"/>
        <v>6814666.9823586345</v>
      </c>
      <c r="BV60" s="122">
        <f t="shared" si="80"/>
        <v>6817330.179632097</v>
      </c>
      <c r="BW60" s="122">
        <f t="shared" si="80"/>
        <v>6822497.252691826</v>
      </c>
      <c r="BX60" s="122">
        <f t="shared" si="80"/>
        <v>6818501.546080421</v>
      </c>
      <c r="BY60" s="122">
        <f t="shared" si="80"/>
        <v>6814509.737803184</v>
      </c>
      <c r="BZ60" s="122">
        <f t="shared" si="80"/>
        <v>6798021.839329417</v>
      </c>
      <c r="CA60" s="122">
        <f t="shared" si="80"/>
        <v>6789871.195593708</v>
      </c>
      <c r="CB60" s="122">
        <f t="shared" si="80"/>
        <v>6777557.818330571</v>
      </c>
      <c r="CC60" s="122">
        <f t="shared" si="80"/>
        <v>6773581.719409112</v>
      </c>
      <c r="CD60" s="122">
        <f t="shared" si="80"/>
        <v>6769609.577501019</v>
      </c>
      <c r="CE60" s="122">
        <f t="shared" si="80"/>
        <v>6765641.404748582</v>
      </c>
      <c r="CF60" s="122">
        <f t="shared" si="80"/>
        <v>6761677.213432727</v>
      </c>
      <c r="CG60" s="122">
        <f t="shared" si="80"/>
        <v>6766883.682641044</v>
      </c>
      <c r="CH60" s="122">
        <f t="shared" si="80"/>
        <v>6769594.158269193</v>
      </c>
      <c r="CI60" s="122">
        <f t="shared" si="80"/>
        <v>6774808.653022298</v>
      </c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</row>
    <row r="61" spans="1:111" s="22" customFormat="1" ht="12">
      <c r="A61" s="20"/>
      <c r="B61" s="21" t="s">
        <v>35</v>
      </c>
      <c r="C61" s="12">
        <f t="shared" si="78"/>
        <v>110000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18">
        <f>P5*14.6</f>
        <v>0</v>
      </c>
      <c r="Q61" s="123">
        <v>10000</v>
      </c>
      <c r="R61" s="123">
        <v>10000</v>
      </c>
      <c r="S61" s="123">
        <v>10000</v>
      </c>
      <c r="T61" s="123">
        <v>10000</v>
      </c>
      <c r="U61" s="123">
        <v>10000</v>
      </c>
      <c r="V61" s="123">
        <v>10000</v>
      </c>
      <c r="W61" s="123">
        <v>10000</v>
      </c>
      <c r="X61" s="123">
        <v>10000</v>
      </c>
      <c r="Y61" s="123">
        <v>10000</v>
      </c>
      <c r="Z61" s="123">
        <v>10000</v>
      </c>
      <c r="AA61" s="123">
        <v>10000</v>
      </c>
      <c r="AB61" s="123">
        <v>10001</v>
      </c>
      <c r="AC61" s="123">
        <v>10002</v>
      </c>
      <c r="AD61" s="123">
        <v>10003</v>
      </c>
      <c r="AE61" s="123">
        <v>10004</v>
      </c>
      <c r="AF61" s="123">
        <v>10005</v>
      </c>
      <c r="AG61" s="123">
        <v>10006</v>
      </c>
      <c r="AH61" s="123">
        <v>10007</v>
      </c>
      <c r="AI61" s="123">
        <v>10008</v>
      </c>
      <c r="AJ61" s="123">
        <v>10009</v>
      </c>
      <c r="AK61" s="123">
        <v>10010</v>
      </c>
      <c r="AL61" s="123">
        <v>10011</v>
      </c>
      <c r="AM61" s="123">
        <v>10012</v>
      </c>
      <c r="AN61" s="123">
        <v>10013</v>
      </c>
      <c r="AO61" s="123">
        <v>10014</v>
      </c>
      <c r="AP61" s="123">
        <v>10015</v>
      </c>
      <c r="AQ61" s="123">
        <v>10016</v>
      </c>
      <c r="AR61" s="123">
        <v>10017</v>
      </c>
      <c r="AS61" s="123">
        <v>10018</v>
      </c>
      <c r="AT61" s="123">
        <v>10019</v>
      </c>
      <c r="AU61" s="123">
        <v>10020</v>
      </c>
      <c r="AV61" s="123">
        <v>10021</v>
      </c>
      <c r="AW61" s="123">
        <v>10022</v>
      </c>
      <c r="AX61" s="123">
        <v>10023</v>
      </c>
      <c r="AY61" s="123">
        <v>10024</v>
      </c>
      <c r="AZ61" s="123">
        <v>10025</v>
      </c>
      <c r="BA61" s="123">
        <v>10026</v>
      </c>
      <c r="BB61" s="123">
        <v>10027</v>
      </c>
      <c r="BC61" s="123">
        <v>10028</v>
      </c>
      <c r="BD61" s="123">
        <v>10029</v>
      </c>
      <c r="BE61" s="123">
        <v>10030</v>
      </c>
      <c r="BF61" s="123">
        <v>10031</v>
      </c>
      <c r="BG61" s="123">
        <v>10032</v>
      </c>
      <c r="BH61" s="123">
        <v>10033</v>
      </c>
      <c r="BI61" s="123">
        <v>10034</v>
      </c>
      <c r="BJ61" s="123">
        <v>10035</v>
      </c>
      <c r="BK61" s="123">
        <v>10036</v>
      </c>
      <c r="BL61" s="123">
        <v>10037</v>
      </c>
      <c r="BM61" s="123">
        <v>10038</v>
      </c>
      <c r="BN61" s="123">
        <v>10039</v>
      </c>
      <c r="BO61" s="123">
        <v>10040</v>
      </c>
      <c r="BP61" s="123">
        <v>10041</v>
      </c>
      <c r="BQ61" s="123">
        <v>10042</v>
      </c>
      <c r="BR61" s="123">
        <v>10043</v>
      </c>
      <c r="BS61" s="123">
        <v>10044</v>
      </c>
      <c r="BT61" s="123">
        <v>10045</v>
      </c>
      <c r="BU61" s="123">
        <v>10046</v>
      </c>
      <c r="BV61" s="123">
        <v>10047</v>
      </c>
      <c r="BW61" s="123">
        <v>10048</v>
      </c>
      <c r="BX61" s="123">
        <v>10049</v>
      </c>
      <c r="BY61" s="123">
        <v>10050</v>
      </c>
      <c r="BZ61" s="123">
        <v>10051</v>
      </c>
      <c r="CA61" s="123">
        <v>10052</v>
      </c>
      <c r="CB61" s="123">
        <v>10053</v>
      </c>
      <c r="CC61" s="123">
        <v>10054</v>
      </c>
      <c r="CD61" s="123">
        <v>10055</v>
      </c>
      <c r="CE61" s="123">
        <v>10056</v>
      </c>
      <c r="CF61" s="123">
        <v>10057</v>
      </c>
      <c r="CG61" s="123">
        <v>10058</v>
      </c>
      <c r="CH61" s="123">
        <v>10059</v>
      </c>
      <c r="CI61" s="123">
        <v>10060</v>
      </c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</row>
    <row r="62" spans="1:111" s="22" customFormat="1" ht="12">
      <c r="A62" s="20"/>
      <c r="B62" s="23" t="s">
        <v>36</v>
      </c>
      <c r="C62" s="12">
        <f t="shared" si="78"/>
        <v>9572436.591196196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>
        <f>P6*14.6</f>
        <v>0</v>
      </c>
      <c r="Q62" s="118">
        <f>Q6*14.6</f>
        <v>0</v>
      </c>
      <c r="R62" s="118">
        <f>R6*60</f>
        <v>288000</v>
      </c>
      <c r="S62" s="118">
        <f aca="true" t="shared" si="81" ref="S62:CD62">S6*60</f>
        <v>273600</v>
      </c>
      <c r="T62" s="118">
        <f t="shared" si="81"/>
        <v>771180</v>
      </c>
      <c r="U62" s="118">
        <f t="shared" si="81"/>
        <v>1024273.1000000001</v>
      </c>
      <c r="V62" s="118">
        <f t="shared" si="81"/>
        <v>1178163.6033857143</v>
      </c>
      <c r="W62" s="118">
        <f t="shared" si="81"/>
        <v>1186074.1304370183</v>
      </c>
      <c r="X62" s="118">
        <f t="shared" si="81"/>
        <v>1196664.0780302063</v>
      </c>
      <c r="Y62" s="118">
        <f t="shared" si="81"/>
        <v>1207348.5787269045</v>
      </c>
      <c r="Z62" s="118">
        <f t="shared" si="81"/>
        <v>1218128.4767512516</v>
      </c>
      <c r="AA62" s="118">
        <f t="shared" si="81"/>
        <v>1229004.6238651022</v>
      </c>
      <c r="AB62" s="118">
        <f t="shared" si="81"/>
        <v>1239070.7569748545</v>
      </c>
      <c r="AC62" s="118">
        <f t="shared" si="81"/>
        <v>1250133.8887335584</v>
      </c>
      <c r="AD62" s="118">
        <f t="shared" si="81"/>
        <v>1261295.7984543939</v>
      </c>
      <c r="AE62" s="118">
        <f t="shared" si="81"/>
        <v>1272557.3680834512</v>
      </c>
      <c r="AF62" s="118">
        <f t="shared" si="81"/>
        <v>1283919.487441339</v>
      </c>
      <c r="AG62" s="118">
        <f t="shared" si="81"/>
        <v>1295383.054293494</v>
      </c>
      <c r="AH62" s="118">
        <f t="shared" si="81"/>
        <v>1306948.9744211144</v>
      </c>
      <c r="AI62" s="118">
        <f t="shared" si="81"/>
        <v>1318618.1616927315</v>
      </c>
      <c r="AJ62" s="118">
        <f t="shared" si="81"/>
        <v>1330391.5381364166</v>
      </c>
      <c r="AK62" s="118">
        <f t="shared" si="81"/>
        <v>1342270.0340126348</v>
      </c>
      <c r="AL62" s="118">
        <f t="shared" si="81"/>
        <v>1354254.5878877474</v>
      </c>
      <c r="AM62" s="118">
        <f t="shared" si="81"/>
        <v>1366346.1467081737</v>
      </c>
      <c r="AN62" s="118">
        <f t="shared" si="81"/>
        <v>1378545.665875211</v>
      </c>
      <c r="AO62" s="118">
        <f t="shared" si="81"/>
        <v>1388819.1133375668</v>
      </c>
      <c r="AP62" s="118">
        <f t="shared" si="81"/>
        <v>1399169.122444106</v>
      </c>
      <c r="AQ62" s="118">
        <f t="shared" si="81"/>
        <v>1395604.572536927</v>
      </c>
      <c r="AR62" s="118">
        <f t="shared" si="81"/>
        <v>1406005.1494703572</v>
      </c>
      <c r="AS62" s="118">
        <f t="shared" si="81"/>
        <v>1416483.2354652195</v>
      </c>
      <c r="AT62" s="118">
        <f t="shared" si="81"/>
        <v>1427039.4081485674</v>
      </c>
      <c r="AU62" s="118">
        <f t="shared" si="81"/>
        <v>1437674.2494521507</v>
      </c>
      <c r="AV62" s="118">
        <f t="shared" si="81"/>
        <v>1448388.3456444964</v>
      </c>
      <c r="AW62" s="118">
        <f t="shared" si="81"/>
        <v>1459182.2873632282</v>
      </c>
      <c r="AX62" s="118">
        <f t="shared" si="81"/>
        <v>1470056.6696476254</v>
      </c>
      <c r="AY62" s="118">
        <f t="shared" si="81"/>
        <v>1469134.384094168</v>
      </c>
      <c r="AZ62" s="118">
        <f t="shared" si="81"/>
        <v>1468212.6771650992</v>
      </c>
      <c r="BA62" s="118">
        <f t="shared" si="81"/>
        <v>1467291.5484974016</v>
      </c>
      <c r="BB62" s="118">
        <f t="shared" si="81"/>
        <v>1466370.997728285</v>
      </c>
      <c r="BC62" s="118">
        <f t="shared" si="81"/>
        <v>1465451.024495186</v>
      </c>
      <c r="BD62" s="118">
        <f t="shared" si="81"/>
        <v>1464531.6284357707</v>
      </c>
      <c r="BE62" s="118">
        <f t="shared" si="81"/>
        <v>1463612.8091879308</v>
      </c>
      <c r="BF62" s="118">
        <f t="shared" si="81"/>
        <v>1462694.5663897854</v>
      </c>
      <c r="BG62" s="118">
        <f t="shared" si="81"/>
        <v>1461776.8996796808</v>
      </c>
      <c r="BH62" s="118">
        <f t="shared" si="81"/>
        <v>1460859.8086961915</v>
      </c>
      <c r="BI62" s="118">
        <f t="shared" si="81"/>
        <v>1459943.2930781166</v>
      </c>
      <c r="BJ62" s="118">
        <f t="shared" si="81"/>
        <v>1459027.3524644834</v>
      </c>
      <c r="BK62" s="118">
        <f t="shared" si="81"/>
        <v>1458111.9864945444</v>
      </c>
      <c r="BL62" s="118">
        <f t="shared" si="81"/>
        <v>1457197.1948077793</v>
      </c>
      <c r="BM62" s="118">
        <f t="shared" si="81"/>
        <v>1456282.9770438941</v>
      </c>
      <c r="BN62" s="118">
        <f t="shared" si="81"/>
        <v>1455369.3328428203</v>
      </c>
      <c r="BO62" s="118">
        <f t="shared" si="81"/>
        <v>1454456.2618447153</v>
      </c>
      <c r="BP62" s="118">
        <f t="shared" si="81"/>
        <v>1453543.7636899624</v>
      </c>
      <c r="BQ62" s="118">
        <f t="shared" si="81"/>
        <v>1452631.8380191713</v>
      </c>
      <c r="BR62" s="118">
        <f t="shared" si="81"/>
        <v>1451720.484473176</v>
      </c>
      <c r="BS62" s="118">
        <f t="shared" si="81"/>
        <v>1450809.7026930363</v>
      </c>
      <c r="BT62" s="118">
        <f t="shared" si="81"/>
        <v>1449899.4923200372</v>
      </c>
      <c r="BU62" s="118">
        <f t="shared" si="81"/>
        <v>1448989.852995689</v>
      </c>
      <c r="BV62" s="118">
        <f t="shared" si="81"/>
        <v>1448080.7843617264</v>
      </c>
      <c r="BW62" s="118">
        <f t="shared" si="81"/>
        <v>1447172.2860601088</v>
      </c>
      <c r="BX62" s="118">
        <f t="shared" si="81"/>
        <v>1446264.3577330215</v>
      </c>
      <c r="BY62" s="118">
        <f t="shared" si="81"/>
        <v>1445356.999022872</v>
      </c>
      <c r="BZ62" s="118">
        <f t="shared" si="81"/>
        <v>1444450.2095722945</v>
      </c>
      <c r="CA62" s="118">
        <f t="shared" si="81"/>
        <v>1443543.9890241462</v>
      </c>
      <c r="CB62" s="118">
        <f t="shared" si="81"/>
        <v>1442638.3370215083</v>
      </c>
      <c r="CC62" s="118">
        <f t="shared" si="81"/>
        <v>1441733.2532076864</v>
      </c>
      <c r="CD62" s="118">
        <f t="shared" si="81"/>
        <v>1440828.7372262096</v>
      </c>
      <c r="CE62" s="118">
        <f>CE6*60</f>
        <v>1439924.7887208308</v>
      </c>
      <c r="CF62" s="118">
        <f>CF6*60</f>
        <v>1439021.407335526</v>
      </c>
      <c r="CG62" s="118">
        <f>CG6*60</f>
        <v>1438118.5927144955</v>
      </c>
      <c r="CH62" s="118">
        <f>CH6*60</f>
        <v>1437216.3445021613</v>
      </c>
      <c r="CI62" s="118">
        <f>CI6*60</f>
        <v>1436314.6623431703</v>
      </c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</row>
    <row r="63" spans="1:111" s="22" customFormat="1" ht="12">
      <c r="A63" s="20"/>
      <c r="B63" s="23" t="s">
        <v>37</v>
      </c>
      <c r="C63" s="12">
        <f t="shared" si="78"/>
        <v>5424380.735011178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>
        <f>P6*1.4</f>
        <v>0</v>
      </c>
      <c r="Q63" s="118">
        <v>0</v>
      </c>
      <c r="R63" s="118">
        <f>R6*34</f>
        <v>163200</v>
      </c>
      <c r="S63" s="118">
        <f aca="true" t="shared" si="82" ref="S63:CD63">S6*34</f>
        <v>155040</v>
      </c>
      <c r="T63" s="118">
        <f t="shared" si="82"/>
        <v>437002</v>
      </c>
      <c r="U63" s="118">
        <f t="shared" si="82"/>
        <v>580421.4233333333</v>
      </c>
      <c r="V63" s="118">
        <f t="shared" si="82"/>
        <v>667626.0419185716</v>
      </c>
      <c r="W63" s="118">
        <f t="shared" si="82"/>
        <v>672108.6739143105</v>
      </c>
      <c r="X63" s="118">
        <f t="shared" si="82"/>
        <v>678109.6442171168</v>
      </c>
      <c r="Y63" s="118">
        <f t="shared" si="82"/>
        <v>684164.1946119126</v>
      </c>
      <c r="Z63" s="118">
        <f t="shared" si="82"/>
        <v>690272.8034923759</v>
      </c>
      <c r="AA63" s="118">
        <f t="shared" si="82"/>
        <v>696435.953523558</v>
      </c>
      <c r="AB63" s="118">
        <f t="shared" si="82"/>
        <v>702140.0956190843</v>
      </c>
      <c r="AC63" s="118">
        <f t="shared" si="82"/>
        <v>708409.2036156831</v>
      </c>
      <c r="AD63" s="118">
        <f t="shared" si="82"/>
        <v>714734.2857908233</v>
      </c>
      <c r="AE63" s="118">
        <f t="shared" si="82"/>
        <v>721115.8419139556</v>
      </c>
      <c r="AF63" s="118">
        <f t="shared" si="82"/>
        <v>727554.3762167587</v>
      </c>
      <c r="AG63" s="118">
        <f t="shared" si="82"/>
        <v>734050.39743298</v>
      </c>
      <c r="AH63" s="118">
        <f t="shared" si="82"/>
        <v>740604.4188386315</v>
      </c>
      <c r="AI63" s="118">
        <f t="shared" si="82"/>
        <v>747216.9582925478</v>
      </c>
      <c r="AJ63" s="118">
        <f t="shared" si="82"/>
        <v>753888.5382773026</v>
      </c>
      <c r="AK63" s="118">
        <f t="shared" si="82"/>
        <v>760619.6859404931</v>
      </c>
      <c r="AL63" s="118">
        <f t="shared" si="82"/>
        <v>767410.9331363902</v>
      </c>
      <c r="AM63" s="118">
        <f t="shared" si="82"/>
        <v>774262.816467965</v>
      </c>
      <c r="AN63" s="118">
        <f t="shared" si="82"/>
        <v>781175.8773292862</v>
      </c>
      <c r="AO63" s="118">
        <f t="shared" si="82"/>
        <v>786997.4975579545</v>
      </c>
      <c r="AP63" s="118">
        <f t="shared" si="82"/>
        <v>792862.5027183268</v>
      </c>
      <c r="AQ63" s="118">
        <f t="shared" si="82"/>
        <v>790842.5911042587</v>
      </c>
      <c r="AR63" s="118">
        <f t="shared" si="82"/>
        <v>796736.2513665357</v>
      </c>
      <c r="AS63" s="118">
        <f t="shared" si="82"/>
        <v>802673.833430291</v>
      </c>
      <c r="AT63" s="118">
        <f t="shared" si="82"/>
        <v>808655.6646175216</v>
      </c>
      <c r="AU63" s="118">
        <f t="shared" si="82"/>
        <v>814682.0746895521</v>
      </c>
      <c r="AV63" s="118">
        <f t="shared" si="82"/>
        <v>820753.3958652145</v>
      </c>
      <c r="AW63" s="118">
        <f t="shared" si="82"/>
        <v>826869.9628391626</v>
      </c>
      <c r="AX63" s="118">
        <f t="shared" si="82"/>
        <v>833032.112800321</v>
      </c>
      <c r="AY63" s="118">
        <f t="shared" si="82"/>
        <v>832509.4843200285</v>
      </c>
      <c r="AZ63" s="118">
        <f t="shared" si="82"/>
        <v>831987.1837268894</v>
      </c>
      <c r="BA63" s="118">
        <f t="shared" si="82"/>
        <v>831465.2108151943</v>
      </c>
      <c r="BB63" s="118">
        <f t="shared" si="82"/>
        <v>830943.5653793614</v>
      </c>
      <c r="BC63" s="118">
        <f t="shared" si="82"/>
        <v>830422.2472139389</v>
      </c>
      <c r="BD63" s="118">
        <f t="shared" si="82"/>
        <v>829901.2561136034</v>
      </c>
      <c r="BE63" s="118">
        <f t="shared" si="82"/>
        <v>829380.5918731607</v>
      </c>
      <c r="BF63" s="118">
        <f t="shared" si="82"/>
        <v>828860.254287545</v>
      </c>
      <c r="BG63" s="118">
        <f t="shared" si="82"/>
        <v>828340.2431518191</v>
      </c>
      <c r="BH63" s="118">
        <f t="shared" si="82"/>
        <v>827820.5582611753</v>
      </c>
      <c r="BI63" s="118">
        <f t="shared" si="82"/>
        <v>827301.1994109328</v>
      </c>
      <c r="BJ63" s="118">
        <f t="shared" si="82"/>
        <v>826782.1663965405</v>
      </c>
      <c r="BK63" s="118">
        <f t="shared" si="82"/>
        <v>826263.4590135752</v>
      </c>
      <c r="BL63" s="118">
        <f t="shared" si="82"/>
        <v>825745.0770577417</v>
      </c>
      <c r="BM63" s="118">
        <f t="shared" si="82"/>
        <v>825227.0203248733</v>
      </c>
      <c r="BN63" s="118">
        <f t="shared" si="82"/>
        <v>824709.2886109315</v>
      </c>
      <c r="BO63" s="118">
        <f t="shared" si="82"/>
        <v>824191.8817120054</v>
      </c>
      <c r="BP63" s="118">
        <f t="shared" si="82"/>
        <v>823674.799424312</v>
      </c>
      <c r="BQ63" s="118">
        <f t="shared" si="82"/>
        <v>823158.0415441971</v>
      </c>
      <c r="BR63" s="118">
        <f t="shared" si="82"/>
        <v>822641.607868133</v>
      </c>
      <c r="BS63" s="118">
        <f t="shared" si="82"/>
        <v>822125.4981927206</v>
      </c>
      <c r="BT63" s="118">
        <f t="shared" si="82"/>
        <v>821609.7123146878</v>
      </c>
      <c r="BU63" s="118">
        <f t="shared" si="82"/>
        <v>821094.2500308903</v>
      </c>
      <c r="BV63" s="118">
        <f t="shared" si="82"/>
        <v>820579.1111383116</v>
      </c>
      <c r="BW63" s="118">
        <f t="shared" si="82"/>
        <v>820064.2954340617</v>
      </c>
      <c r="BX63" s="118">
        <f t="shared" si="82"/>
        <v>819549.8027153788</v>
      </c>
      <c r="BY63" s="118">
        <f t="shared" si="82"/>
        <v>819035.6327796275</v>
      </c>
      <c r="BZ63" s="118">
        <f t="shared" si="82"/>
        <v>818521.7854243001</v>
      </c>
      <c r="CA63" s="118">
        <f t="shared" si="82"/>
        <v>818008.2604470161</v>
      </c>
      <c r="CB63" s="118">
        <f t="shared" si="82"/>
        <v>817495.0576455214</v>
      </c>
      <c r="CC63" s="118">
        <f t="shared" si="82"/>
        <v>816982.1768176889</v>
      </c>
      <c r="CD63" s="118">
        <f t="shared" si="82"/>
        <v>816469.6177615188</v>
      </c>
      <c r="CE63" s="118">
        <f>CE6*34</f>
        <v>815957.3802751375</v>
      </c>
      <c r="CF63" s="118">
        <f>CF6*34</f>
        <v>815445.4641567982</v>
      </c>
      <c r="CG63" s="118">
        <f>CG6*34</f>
        <v>814933.8692048809</v>
      </c>
      <c r="CH63" s="118">
        <f>CH6*34</f>
        <v>814422.5952178915</v>
      </c>
      <c r="CI63" s="118">
        <f>CI6*34</f>
        <v>813911.6419944632</v>
      </c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</row>
    <row r="64" spans="1:111" s="22" customFormat="1" ht="12.75">
      <c r="A64" s="20"/>
      <c r="B64" s="24" t="s">
        <v>38</v>
      </c>
      <c r="C64" s="12">
        <f t="shared" si="78"/>
        <v>1097744.7072371081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>
        <f>P11*3.75</f>
        <v>0</v>
      </c>
      <c r="Q64" s="114">
        <f>Q11*3.75</f>
        <v>0</v>
      </c>
      <c r="R64" s="114">
        <f>R11*11.25</f>
        <v>0</v>
      </c>
      <c r="S64" s="114">
        <f aca="true" t="shared" si="83" ref="S64:CD64">S11*11.25</f>
        <v>0</v>
      </c>
      <c r="T64" s="114">
        <f t="shared" si="83"/>
        <v>88631.4375</v>
      </c>
      <c r="U64" s="114">
        <f t="shared" si="83"/>
        <v>125297.8914375</v>
      </c>
      <c r="V64" s="114">
        <f t="shared" si="83"/>
        <v>151142.23807143752</v>
      </c>
      <c r="W64" s="114">
        <f t="shared" si="83"/>
        <v>126797.54186778814</v>
      </c>
      <c r="X64" s="114">
        <f t="shared" si="83"/>
        <v>127929.66277732194</v>
      </c>
      <c r="Y64" s="114">
        <f t="shared" si="83"/>
        <v>158281.9381687842</v>
      </c>
      <c r="Z64" s="114">
        <f t="shared" si="83"/>
        <v>159695.16975957688</v>
      </c>
      <c r="AA64" s="114">
        <f t="shared" si="83"/>
        <v>159968.8276546996</v>
      </c>
      <c r="AB64" s="114">
        <f t="shared" si="83"/>
        <v>162440.67736348775</v>
      </c>
      <c r="AC64" s="114">
        <f t="shared" si="83"/>
        <v>163891.04055423316</v>
      </c>
      <c r="AD64" s="114">
        <f t="shared" si="83"/>
        <v>165354.35341632453</v>
      </c>
      <c r="AE64" s="114">
        <f t="shared" si="83"/>
        <v>166830.73157182746</v>
      </c>
      <c r="AF64" s="114">
        <f t="shared" si="83"/>
        <v>168320.29167514734</v>
      </c>
      <c r="AG64" s="114">
        <f t="shared" si="83"/>
        <v>169823.15142224685</v>
      </c>
      <c r="AH64" s="114">
        <f t="shared" si="83"/>
        <v>171339.4295599455</v>
      </c>
      <c r="AI64" s="114">
        <f t="shared" si="83"/>
        <v>172869.24589530216</v>
      </c>
      <c r="AJ64" s="114">
        <f t="shared" si="83"/>
        <v>174412.72130508165</v>
      </c>
      <c r="AK64" s="114">
        <f t="shared" si="83"/>
        <v>175969.9777453056</v>
      </c>
      <c r="AL64" s="114">
        <f t="shared" si="83"/>
        <v>177541.13826088866</v>
      </c>
      <c r="AM64" s="114">
        <f t="shared" si="83"/>
        <v>179126.32699536087</v>
      </c>
      <c r="AN64" s="114">
        <f t="shared" si="83"/>
        <v>178140.89607716058</v>
      </c>
      <c r="AO64" s="114">
        <f t="shared" si="83"/>
        <v>179468.4698979261</v>
      </c>
      <c r="AP64" s="114">
        <f t="shared" si="83"/>
        <v>180805.9373045463</v>
      </c>
      <c r="AQ64" s="114">
        <f t="shared" si="83"/>
        <v>180345.31265474667</v>
      </c>
      <c r="AR64" s="114">
        <f t="shared" si="83"/>
        <v>181689.3146276261</v>
      </c>
      <c r="AS64" s="114">
        <f t="shared" si="83"/>
        <v>183043.33261520817</v>
      </c>
      <c r="AT64" s="114">
        <f t="shared" si="83"/>
        <v>184407.44126065006</v>
      </c>
      <c r="AU64" s="114">
        <f t="shared" si="83"/>
        <v>185781.71576337822</v>
      </c>
      <c r="AV64" s="114">
        <f t="shared" si="83"/>
        <v>187166.23188323388</v>
      </c>
      <c r="AW64" s="114">
        <f t="shared" si="83"/>
        <v>188561.0659446494</v>
      </c>
      <c r="AX64" s="114">
        <f t="shared" si="83"/>
        <v>189966.29484085593</v>
      </c>
      <c r="AY64" s="114">
        <f t="shared" si="83"/>
        <v>189847.1136058784</v>
      </c>
      <c r="AZ64" s="114">
        <f t="shared" si="83"/>
        <v>189728.00714293757</v>
      </c>
      <c r="BA64" s="114">
        <f t="shared" si="83"/>
        <v>189608.9754051229</v>
      </c>
      <c r="BB64" s="114">
        <f t="shared" si="83"/>
        <v>189490.01834555328</v>
      </c>
      <c r="BC64" s="114">
        <f t="shared" si="83"/>
        <v>189371.13591737696</v>
      </c>
      <c r="BD64" s="114">
        <f t="shared" si="83"/>
        <v>189252.3280737716</v>
      </c>
      <c r="BE64" s="114">
        <f t="shared" si="83"/>
        <v>189133.59476794436</v>
      </c>
      <c r="BF64" s="114">
        <f t="shared" si="83"/>
        <v>189014.93595313161</v>
      </c>
      <c r="BG64" s="114">
        <f t="shared" si="83"/>
        <v>188896.3515825991</v>
      </c>
      <c r="BH64" s="114">
        <f t="shared" si="83"/>
        <v>188777.8416096419</v>
      </c>
      <c r="BI64" s="114">
        <f t="shared" si="83"/>
        <v>188659.40598758444</v>
      </c>
      <c r="BJ64" s="114">
        <f t="shared" si="83"/>
        <v>188541.04466978033</v>
      </c>
      <c r="BK64" s="114">
        <f t="shared" si="83"/>
        <v>188422.75760961254</v>
      </c>
      <c r="BL64" s="114">
        <f t="shared" si="83"/>
        <v>188304.54476049318</v>
      </c>
      <c r="BM64" s="114">
        <f t="shared" si="83"/>
        <v>188186.4060758637</v>
      </c>
      <c r="BN64" s="114">
        <f t="shared" si="83"/>
        <v>188068.3415091947</v>
      </c>
      <c r="BO64" s="114">
        <f t="shared" si="83"/>
        <v>187950.35101398593</v>
      </c>
      <c r="BP64" s="114">
        <f t="shared" si="83"/>
        <v>187832.4345437664</v>
      </c>
      <c r="BQ64" s="114">
        <f t="shared" si="83"/>
        <v>187714.59205209432</v>
      </c>
      <c r="BR64" s="114">
        <f t="shared" si="83"/>
        <v>187596.82349255687</v>
      </c>
      <c r="BS64" s="114">
        <f t="shared" si="83"/>
        <v>187479.12881877046</v>
      </c>
      <c r="BT64" s="114">
        <f t="shared" si="83"/>
        <v>187361.50798438065</v>
      </c>
      <c r="BU64" s="114">
        <f t="shared" si="83"/>
        <v>187243.96094306186</v>
      </c>
      <c r="BV64" s="114">
        <f t="shared" si="83"/>
        <v>187126.48764851782</v>
      </c>
      <c r="BW64" s="114">
        <f t="shared" si="83"/>
        <v>187009.08805448122</v>
      </c>
      <c r="BX64" s="114">
        <f t="shared" si="83"/>
        <v>186891.7621147137</v>
      </c>
      <c r="BY64" s="114">
        <f t="shared" si="83"/>
        <v>186774.50978300604</v>
      </c>
      <c r="BZ64" s="114">
        <f t="shared" si="83"/>
        <v>186657.33101317784</v>
      </c>
      <c r="CA64" s="114">
        <f t="shared" si="83"/>
        <v>186540.2257590779</v>
      </c>
      <c r="CB64" s="114">
        <f t="shared" si="83"/>
        <v>186423.1939745838</v>
      </c>
      <c r="CC64" s="114">
        <f t="shared" si="83"/>
        <v>186306.23561360213</v>
      </c>
      <c r="CD64" s="114">
        <f t="shared" si="83"/>
        <v>186189.35063006837</v>
      </c>
      <c r="CE64" s="114">
        <f>CE11*11.25</f>
        <v>186072.5389779469</v>
      </c>
      <c r="CF64" s="114">
        <f>CF11*11.25</f>
        <v>185955.80061123098</v>
      </c>
      <c r="CG64" s="114">
        <f>CG11*11.25</f>
        <v>185839.13548394272</v>
      </c>
      <c r="CH64" s="114">
        <f>CH11*11.25</f>
        <v>185722.54355013315</v>
      </c>
      <c r="CI64" s="114">
        <f>CI11*11.25</f>
        <v>185606.02476388204</v>
      </c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</row>
    <row r="65" spans="1:111" s="22" customFormat="1" ht="12.75">
      <c r="A65" s="20"/>
      <c r="B65" s="24" t="s">
        <v>39</v>
      </c>
      <c r="C65" s="12">
        <f t="shared" si="78"/>
        <v>146365.9609649478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>
        <f aca="true" t="shared" si="84" ref="P65:AA65">P11*1.5</f>
        <v>0</v>
      </c>
      <c r="Q65" s="114">
        <f t="shared" si="84"/>
        <v>0</v>
      </c>
      <c r="R65" s="114">
        <f t="shared" si="84"/>
        <v>0</v>
      </c>
      <c r="S65" s="114">
        <f t="shared" si="84"/>
        <v>0</v>
      </c>
      <c r="T65" s="114">
        <f t="shared" si="84"/>
        <v>11817.525000000001</v>
      </c>
      <c r="U65" s="114">
        <f t="shared" si="84"/>
        <v>16706.385525</v>
      </c>
      <c r="V65" s="114">
        <f t="shared" si="84"/>
        <v>20152.298409525003</v>
      </c>
      <c r="W65" s="114">
        <f t="shared" si="84"/>
        <v>16906.338915705084</v>
      </c>
      <c r="X65" s="114">
        <f t="shared" si="84"/>
        <v>17057.288370309594</v>
      </c>
      <c r="Y65" s="114">
        <f t="shared" si="84"/>
        <v>21104.258422504558</v>
      </c>
      <c r="Z65" s="114">
        <f t="shared" si="84"/>
        <v>21292.689301276918</v>
      </c>
      <c r="AA65" s="114">
        <f t="shared" si="84"/>
        <v>21329.177020626612</v>
      </c>
      <c r="AB65" s="114">
        <f aca="true" t="shared" si="85" ref="AB65:CI65">AB11*1.5</f>
        <v>21658.756981798368</v>
      </c>
      <c r="AC65" s="114">
        <f t="shared" si="85"/>
        <v>21852.13874056442</v>
      </c>
      <c r="AD65" s="114">
        <f t="shared" si="85"/>
        <v>22047.247122176606</v>
      </c>
      <c r="AE65" s="114">
        <f t="shared" si="85"/>
        <v>22244.097542910327</v>
      </c>
      <c r="AF65" s="114">
        <f t="shared" si="85"/>
        <v>22442.705556686313</v>
      </c>
      <c r="AG65" s="114">
        <f t="shared" si="85"/>
        <v>22643.086856299582</v>
      </c>
      <c r="AH65" s="114">
        <f t="shared" si="85"/>
        <v>22845.2572746594</v>
      </c>
      <c r="AI65" s="114">
        <f t="shared" si="85"/>
        <v>23049.232786040287</v>
      </c>
      <c r="AJ65" s="114">
        <f t="shared" si="85"/>
        <v>23255.029507344218</v>
      </c>
      <c r="AK65" s="114">
        <f t="shared" si="85"/>
        <v>23462.66369937408</v>
      </c>
      <c r="AL65" s="114">
        <f t="shared" si="85"/>
        <v>23672.15176811849</v>
      </c>
      <c r="AM65" s="114">
        <f t="shared" si="85"/>
        <v>23883.510266048117</v>
      </c>
      <c r="AN65" s="114">
        <f t="shared" si="85"/>
        <v>23752.119476954744</v>
      </c>
      <c r="AO65" s="114">
        <f t="shared" si="85"/>
        <v>23929.129319723477</v>
      </c>
      <c r="AP65" s="114">
        <f t="shared" si="85"/>
        <v>24107.458307272842</v>
      </c>
      <c r="AQ65" s="114">
        <f t="shared" si="85"/>
        <v>24046.041687299556</v>
      </c>
      <c r="AR65" s="114">
        <f t="shared" si="85"/>
        <v>24225.241950350144</v>
      </c>
      <c r="AS65" s="114">
        <f t="shared" si="85"/>
        <v>24405.777682027758</v>
      </c>
      <c r="AT65" s="114">
        <f t="shared" si="85"/>
        <v>24587.65883475334</v>
      </c>
      <c r="AU65" s="114">
        <f t="shared" si="85"/>
        <v>24770.895435117098</v>
      </c>
      <c r="AV65" s="114">
        <f t="shared" si="85"/>
        <v>24955.497584431185</v>
      </c>
      <c r="AW65" s="114">
        <f t="shared" si="85"/>
        <v>25141.475459286587</v>
      </c>
      <c r="AX65" s="114">
        <f t="shared" si="85"/>
        <v>25328.839312114123</v>
      </c>
      <c r="AY65" s="114">
        <f t="shared" si="85"/>
        <v>25312.948480783787</v>
      </c>
      <c r="AZ65" s="114">
        <f t="shared" si="85"/>
        <v>25297.06761905834</v>
      </c>
      <c r="BA65" s="114">
        <f t="shared" si="85"/>
        <v>25281.196720683052</v>
      </c>
      <c r="BB65" s="114">
        <f t="shared" si="85"/>
        <v>25265.335779407105</v>
      </c>
      <c r="BC65" s="114">
        <f t="shared" si="85"/>
        <v>25249.484788983595</v>
      </c>
      <c r="BD65" s="114">
        <f t="shared" si="85"/>
        <v>25233.64374316955</v>
      </c>
      <c r="BE65" s="114">
        <f t="shared" si="85"/>
        <v>25217.812635725917</v>
      </c>
      <c r="BF65" s="114">
        <f t="shared" si="85"/>
        <v>25201.99146041755</v>
      </c>
      <c r="BG65" s="114">
        <f t="shared" si="85"/>
        <v>25186.180211013212</v>
      </c>
      <c r="BH65" s="114">
        <f t="shared" si="85"/>
        <v>25170.37888128559</v>
      </c>
      <c r="BI65" s="114">
        <f t="shared" si="85"/>
        <v>25154.58746501126</v>
      </c>
      <c r="BJ65" s="114">
        <f t="shared" si="85"/>
        <v>25138.80595597071</v>
      </c>
      <c r="BK65" s="114">
        <f t="shared" si="85"/>
        <v>25123.03434794834</v>
      </c>
      <c r="BL65" s="114">
        <f t="shared" si="85"/>
        <v>25107.272634732428</v>
      </c>
      <c r="BM65" s="114">
        <f t="shared" si="85"/>
        <v>25091.52081011516</v>
      </c>
      <c r="BN65" s="114">
        <f t="shared" si="85"/>
        <v>25075.778867892623</v>
      </c>
      <c r="BO65" s="114">
        <f t="shared" si="85"/>
        <v>25060.04680186479</v>
      </c>
      <c r="BP65" s="114">
        <f t="shared" si="85"/>
        <v>25044.32460583552</v>
      </c>
      <c r="BQ65" s="114">
        <f t="shared" si="85"/>
        <v>25028.612273612576</v>
      </c>
      <c r="BR65" s="114">
        <f t="shared" si="85"/>
        <v>25012.909799007582</v>
      </c>
      <c r="BS65" s="114">
        <f t="shared" si="85"/>
        <v>24997.217175836064</v>
      </c>
      <c r="BT65" s="114">
        <f t="shared" si="85"/>
        <v>24981.534397917418</v>
      </c>
      <c r="BU65" s="114">
        <f t="shared" si="85"/>
        <v>24965.861459074913</v>
      </c>
      <c r="BV65" s="114">
        <f t="shared" si="85"/>
        <v>24950.19835313571</v>
      </c>
      <c r="BW65" s="114">
        <f t="shared" si="85"/>
        <v>24934.54507393083</v>
      </c>
      <c r="BX65" s="114">
        <f t="shared" si="85"/>
        <v>24918.90161529516</v>
      </c>
      <c r="BY65" s="114">
        <f t="shared" si="85"/>
        <v>24903.26797106747</v>
      </c>
      <c r="BZ65" s="114">
        <f t="shared" si="85"/>
        <v>24887.644135090377</v>
      </c>
      <c r="CA65" s="114">
        <f t="shared" si="85"/>
        <v>24872.03010121039</v>
      </c>
      <c r="CB65" s="114">
        <f t="shared" si="85"/>
        <v>24856.42586327784</v>
      </c>
      <c r="CC65" s="114">
        <f t="shared" si="85"/>
        <v>24840.83141514695</v>
      </c>
      <c r="CD65" s="114">
        <f t="shared" si="85"/>
        <v>24825.246750675782</v>
      </c>
      <c r="CE65" s="114">
        <f t="shared" si="85"/>
        <v>24809.671863726253</v>
      </c>
      <c r="CF65" s="114">
        <f t="shared" si="85"/>
        <v>24794.10674816413</v>
      </c>
      <c r="CG65" s="114">
        <f t="shared" si="85"/>
        <v>24778.551397859028</v>
      </c>
      <c r="CH65" s="114">
        <f t="shared" si="85"/>
        <v>24763.00580668442</v>
      </c>
      <c r="CI65" s="114">
        <f t="shared" si="85"/>
        <v>24747.46996851761</v>
      </c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</row>
    <row r="66" spans="1:111" s="22" customFormat="1" ht="12.75">
      <c r="A66" s="20"/>
      <c r="B66" s="23" t="s">
        <v>40</v>
      </c>
      <c r="C66" s="12">
        <f t="shared" si="78"/>
        <v>611833.727079624</v>
      </c>
      <c r="D66" s="114"/>
      <c r="E66" s="114"/>
      <c r="F66" s="114"/>
      <c r="G66" s="114">
        <v>25000</v>
      </c>
      <c r="H66" s="114">
        <v>15000</v>
      </c>
      <c r="I66" s="114">
        <v>7000</v>
      </c>
      <c r="J66" s="114">
        <v>7000</v>
      </c>
      <c r="K66" s="114">
        <v>25000</v>
      </c>
      <c r="L66" s="114">
        <v>20000</v>
      </c>
      <c r="M66" s="114">
        <v>7000</v>
      </c>
      <c r="N66" s="114">
        <v>7000</v>
      </c>
      <c r="O66" s="114">
        <v>7000</v>
      </c>
      <c r="P66" s="114">
        <v>20000</v>
      </c>
      <c r="Q66" s="114">
        <v>25000</v>
      </c>
      <c r="R66" s="114">
        <f>Q66*1.01</f>
        <v>25250</v>
      </c>
      <c r="S66" s="114">
        <v>45000</v>
      </c>
      <c r="T66" s="114">
        <f aca="true" t="shared" si="86" ref="T66:AA66">S66*1.01</f>
        <v>45450</v>
      </c>
      <c r="U66" s="114">
        <f t="shared" si="86"/>
        <v>45904.5</v>
      </c>
      <c r="V66" s="114">
        <f t="shared" si="86"/>
        <v>46363.545</v>
      </c>
      <c r="W66" s="114">
        <f t="shared" si="86"/>
        <v>46827.18045</v>
      </c>
      <c r="X66" s="114">
        <f t="shared" si="86"/>
        <v>47295.4522545</v>
      </c>
      <c r="Y66" s="114">
        <f t="shared" si="86"/>
        <v>47768.406777045</v>
      </c>
      <c r="Z66" s="114">
        <f t="shared" si="86"/>
        <v>48246.09084481545</v>
      </c>
      <c r="AA66" s="114">
        <f t="shared" si="86"/>
        <v>48728.55175326361</v>
      </c>
      <c r="AB66" s="114">
        <f aca="true" t="shared" si="87" ref="AB66:BG66">AA66*1.01</f>
        <v>49215.83727079624</v>
      </c>
      <c r="AC66" s="114">
        <f t="shared" si="87"/>
        <v>49707.995643504204</v>
      </c>
      <c r="AD66" s="114">
        <f t="shared" si="87"/>
        <v>50205.07559993925</v>
      </c>
      <c r="AE66" s="114">
        <f t="shared" si="87"/>
        <v>50707.12635593864</v>
      </c>
      <c r="AF66" s="114">
        <f t="shared" si="87"/>
        <v>51214.19761949803</v>
      </c>
      <c r="AG66" s="114">
        <f t="shared" si="87"/>
        <v>51726.33959569301</v>
      </c>
      <c r="AH66" s="114">
        <f t="shared" si="87"/>
        <v>52243.60299164994</v>
      </c>
      <c r="AI66" s="114">
        <f t="shared" si="87"/>
        <v>52766.03902156644</v>
      </c>
      <c r="AJ66" s="114">
        <f t="shared" si="87"/>
        <v>53293.6994117821</v>
      </c>
      <c r="AK66" s="114">
        <f t="shared" si="87"/>
        <v>53826.636405899924</v>
      </c>
      <c r="AL66" s="114">
        <f t="shared" si="87"/>
        <v>54364.90276995892</v>
      </c>
      <c r="AM66" s="114">
        <f t="shared" si="87"/>
        <v>54908.55179765851</v>
      </c>
      <c r="AN66" s="114">
        <f t="shared" si="87"/>
        <v>55457.6373156351</v>
      </c>
      <c r="AO66" s="114">
        <f t="shared" si="87"/>
        <v>56012.213688791446</v>
      </c>
      <c r="AP66" s="114">
        <f t="shared" si="87"/>
        <v>56572.33582567936</v>
      </c>
      <c r="AQ66" s="114">
        <f t="shared" si="87"/>
        <v>57138.05918393615</v>
      </c>
      <c r="AR66" s="114">
        <f t="shared" si="87"/>
        <v>57709.439775775514</v>
      </c>
      <c r="AS66" s="114">
        <f t="shared" si="87"/>
        <v>58286.53417353327</v>
      </c>
      <c r="AT66" s="114">
        <f t="shared" si="87"/>
        <v>58869.399515268604</v>
      </c>
      <c r="AU66" s="114">
        <f t="shared" si="87"/>
        <v>59458.09351042129</v>
      </c>
      <c r="AV66" s="114">
        <f t="shared" si="87"/>
        <v>60052.6744455255</v>
      </c>
      <c r="AW66" s="114">
        <f t="shared" si="87"/>
        <v>60653.20118998076</v>
      </c>
      <c r="AX66" s="114">
        <f t="shared" si="87"/>
        <v>61259.73320188057</v>
      </c>
      <c r="AY66" s="114">
        <f t="shared" si="87"/>
        <v>61872.330533899374</v>
      </c>
      <c r="AZ66" s="114">
        <f t="shared" si="87"/>
        <v>62491.05383923837</v>
      </c>
      <c r="BA66" s="114">
        <f t="shared" si="87"/>
        <v>63115.96437763075</v>
      </c>
      <c r="BB66" s="114">
        <f t="shared" si="87"/>
        <v>63747.12402140706</v>
      </c>
      <c r="BC66" s="114">
        <f t="shared" si="87"/>
        <v>64384.59526162113</v>
      </c>
      <c r="BD66" s="114">
        <f t="shared" si="87"/>
        <v>65028.44121423734</v>
      </c>
      <c r="BE66" s="114">
        <f t="shared" si="87"/>
        <v>65678.72562637972</v>
      </c>
      <c r="BF66" s="114">
        <f t="shared" si="87"/>
        <v>66335.51288264351</v>
      </c>
      <c r="BG66" s="114">
        <f t="shared" si="87"/>
        <v>66998.86801146995</v>
      </c>
      <c r="BH66" s="114">
        <f aca="true" t="shared" si="88" ref="BH66:CI66">BG66*1.01</f>
        <v>67668.85669158465</v>
      </c>
      <c r="BI66" s="114">
        <f t="shared" si="88"/>
        <v>68345.5452585005</v>
      </c>
      <c r="BJ66" s="114">
        <f t="shared" si="88"/>
        <v>69029.00071108551</v>
      </c>
      <c r="BK66" s="114">
        <f t="shared" si="88"/>
        <v>69719.29071819637</v>
      </c>
      <c r="BL66" s="114">
        <f t="shared" si="88"/>
        <v>70416.48362537833</v>
      </c>
      <c r="BM66" s="114">
        <f t="shared" si="88"/>
        <v>71120.64846163211</v>
      </c>
      <c r="BN66" s="114">
        <f t="shared" si="88"/>
        <v>71831.85494624844</v>
      </c>
      <c r="BO66" s="114">
        <f t="shared" si="88"/>
        <v>72550.17349571093</v>
      </c>
      <c r="BP66" s="114">
        <f t="shared" si="88"/>
        <v>73275.67523066804</v>
      </c>
      <c r="BQ66" s="114">
        <f t="shared" si="88"/>
        <v>74008.43198297473</v>
      </c>
      <c r="BR66" s="114">
        <f t="shared" si="88"/>
        <v>74748.51630280448</v>
      </c>
      <c r="BS66" s="114">
        <f t="shared" si="88"/>
        <v>75496.00146583252</v>
      </c>
      <c r="BT66" s="114">
        <f t="shared" si="88"/>
        <v>76250.96148049085</v>
      </c>
      <c r="BU66" s="114">
        <f t="shared" si="88"/>
        <v>77013.47109529575</v>
      </c>
      <c r="BV66" s="114">
        <f t="shared" si="88"/>
        <v>77783.60580624871</v>
      </c>
      <c r="BW66" s="114">
        <f t="shared" si="88"/>
        <v>78561.4418643112</v>
      </c>
      <c r="BX66" s="114">
        <f t="shared" si="88"/>
        <v>79347.05628295432</v>
      </c>
      <c r="BY66" s="114">
        <f t="shared" si="88"/>
        <v>80140.52684578387</v>
      </c>
      <c r="BZ66" s="114">
        <f t="shared" si="88"/>
        <v>80941.9321142417</v>
      </c>
      <c r="CA66" s="114">
        <f t="shared" si="88"/>
        <v>81751.35143538412</v>
      </c>
      <c r="CB66" s="114">
        <f t="shared" si="88"/>
        <v>82568.86494973795</v>
      </c>
      <c r="CC66" s="114">
        <f t="shared" si="88"/>
        <v>83394.55359923533</v>
      </c>
      <c r="CD66" s="114">
        <f t="shared" si="88"/>
        <v>84228.49913522768</v>
      </c>
      <c r="CE66" s="114">
        <f t="shared" si="88"/>
        <v>85070.78412657997</v>
      </c>
      <c r="CF66" s="114">
        <f t="shared" si="88"/>
        <v>85921.49196784577</v>
      </c>
      <c r="CG66" s="114">
        <f t="shared" si="88"/>
        <v>86780.70688752423</v>
      </c>
      <c r="CH66" s="114">
        <f t="shared" si="88"/>
        <v>87648.51395639947</v>
      </c>
      <c r="CI66" s="114">
        <f t="shared" si="88"/>
        <v>88524.99909596347</v>
      </c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</row>
    <row r="67" spans="1:111" s="22" customFormat="1" ht="12.75">
      <c r="A67" s="20"/>
      <c r="B67" s="24" t="s">
        <v>41</v>
      </c>
      <c r="C67" s="12">
        <f t="shared" si="78"/>
        <v>605000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>
        <f>O67*1.01</f>
        <v>0</v>
      </c>
      <c r="Q67" s="114">
        <v>55000</v>
      </c>
      <c r="R67" s="114">
        <v>55000</v>
      </c>
      <c r="S67" s="114">
        <v>55000</v>
      </c>
      <c r="T67" s="114">
        <v>55000</v>
      </c>
      <c r="U67" s="114">
        <v>55000</v>
      </c>
      <c r="V67" s="114">
        <v>55000</v>
      </c>
      <c r="W67" s="114">
        <v>55000</v>
      </c>
      <c r="X67" s="114">
        <v>55000</v>
      </c>
      <c r="Y67" s="114">
        <v>55000</v>
      </c>
      <c r="Z67" s="114">
        <v>55000</v>
      </c>
      <c r="AA67" s="114">
        <v>55000</v>
      </c>
      <c r="AB67" s="114">
        <v>55000</v>
      </c>
      <c r="AC67" s="114">
        <v>55000</v>
      </c>
      <c r="AD67" s="114">
        <v>55000</v>
      </c>
      <c r="AE67" s="114">
        <v>55000</v>
      </c>
      <c r="AF67" s="114">
        <v>55000</v>
      </c>
      <c r="AG67" s="114">
        <v>55000</v>
      </c>
      <c r="AH67" s="114">
        <v>55000</v>
      </c>
      <c r="AI67" s="114">
        <v>55000</v>
      </c>
      <c r="AJ67" s="114">
        <v>55000</v>
      </c>
      <c r="AK67" s="114">
        <v>55000</v>
      </c>
      <c r="AL67" s="114">
        <v>55000</v>
      </c>
      <c r="AM67" s="114">
        <v>55000</v>
      </c>
      <c r="AN67" s="114">
        <v>55000</v>
      </c>
      <c r="AO67" s="114">
        <v>55000</v>
      </c>
      <c r="AP67" s="114">
        <v>55000</v>
      </c>
      <c r="AQ67" s="114">
        <v>55000</v>
      </c>
      <c r="AR67" s="114">
        <v>55000</v>
      </c>
      <c r="AS67" s="114">
        <v>55000</v>
      </c>
      <c r="AT67" s="114">
        <v>55000</v>
      </c>
      <c r="AU67" s="114">
        <v>55000</v>
      </c>
      <c r="AV67" s="114">
        <v>55000</v>
      </c>
      <c r="AW67" s="114">
        <v>55000</v>
      </c>
      <c r="AX67" s="114">
        <v>55000</v>
      </c>
      <c r="AY67" s="114">
        <v>55000</v>
      </c>
      <c r="AZ67" s="114">
        <v>55000</v>
      </c>
      <c r="BA67" s="114">
        <v>55000</v>
      </c>
      <c r="BB67" s="114">
        <v>55000</v>
      </c>
      <c r="BC67" s="114">
        <v>55000</v>
      </c>
      <c r="BD67" s="114">
        <v>55000</v>
      </c>
      <c r="BE67" s="114">
        <v>55000</v>
      </c>
      <c r="BF67" s="114">
        <v>55000</v>
      </c>
      <c r="BG67" s="114">
        <v>55000</v>
      </c>
      <c r="BH67" s="114">
        <v>55000</v>
      </c>
      <c r="BI67" s="114">
        <v>55000</v>
      </c>
      <c r="BJ67" s="114">
        <v>55000</v>
      </c>
      <c r="BK67" s="114">
        <v>55000</v>
      </c>
      <c r="BL67" s="114">
        <v>55000</v>
      </c>
      <c r="BM67" s="114">
        <v>55000</v>
      </c>
      <c r="BN67" s="114">
        <v>55000</v>
      </c>
      <c r="BO67" s="114">
        <v>55000</v>
      </c>
      <c r="BP67" s="114">
        <v>55000</v>
      </c>
      <c r="BQ67" s="114">
        <v>55000</v>
      </c>
      <c r="BR67" s="114">
        <v>55000</v>
      </c>
      <c r="BS67" s="114">
        <v>55000</v>
      </c>
      <c r="BT67" s="114">
        <v>55000</v>
      </c>
      <c r="BU67" s="114">
        <v>55000</v>
      </c>
      <c r="BV67" s="114">
        <v>55000</v>
      </c>
      <c r="BW67" s="114">
        <v>55000</v>
      </c>
      <c r="BX67" s="114">
        <v>55000</v>
      </c>
      <c r="BY67" s="114">
        <v>55000</v>
      </c>
      <c r="BZ67" s="114">
        <v>55000</v>
      </c>
      <c r="CA67" s="114">
        <v>55000</v>
      </c>
      <c r="CB67" s="114">
        <v>55000</v>
      </c>
      <c r="CC67" s="114">
        <v>55000</v>
      </c>
      <c r="CD67" s="114">
        <v>55000</v>
      </c>
      <c r="CE67" s="114">
        <v>55000</v>
      </c>
      <c r="CF67" s="114">
        <v>55000</v>
      </c>
      <c r="CG67" s="114">
        <v>55000</v>
      </c>
      <c r="CH67" s="114">
        <v>55000</v>
      </c>
      <c r="CI67" s="114">
        <v>55000</v>
      </c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</row>
    <row r="68" spans="1:111" s="22" customFormat="1" ht="12">
      <c r="A68" s="20"/>
      <c r="B68" s="24" t="s">
        <v>42</v>
      </c>
      <c r="C68" s="12">
        <f t="shared" si="78"/>
        <v>0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</row>
    <row r="69" spans="1:111" s="6" customFormat="1" ht="12.75">
      <c r="A69" s="8"/>
      <c r="B69" s="24" t="s">
        <v>43</v>
      </c>
      <c r="C69" s="12">
        <f t="shared" si="78"/>
        <v>1565000</v>
      </c>
      <c r="D69" s="114"/>
      <c r="E69" s="114"/>
      <c r="F69" s="114">
        <v>10000</v>
      </c>
      <c r="G69" s="114">
        <v>10000</v>
      </c>
      <c r="H69" s="114">
        <v>10000</v>
      </c>
      <c r="I69" s="114">
        <v>10000</v>
      </c>
      <c r="J69" s="114">
        <v>10000</v>
      </c>
      <c r="K69" s="114">
        <v>10000</v>
      </c>
      <c r="L69" s="114">
        <v>15000</v>
      </c>
      <c r="M69" s="114">
        <v>20000</v>
      </c>
      <c r="N69" s="114">
        <v>25000</v>
      </c>
      <c r="O69" s="114">
        <v>25000</v>
      </c>
      <c r="P69" s="114">
        <v>40000</v>
      </c>
      <c r="Q69" s="114">
        <v>40000</v>
      </c>
      <c r="R69" s="114">
        <v>40000</v>
      </c>
      <c r="S69" s="114">
        <v>40000</v>
      </c>
      <c r="T69" s="114">
        <v>60000</v>
      </c>
      <c r="U69" s="114">
        <v>80000</v>
      </c>
      <c r="V69" s="114">
        <v>120000</v>
      </c>
      <c r="W69" s="114">
        <v>200000</v>
      </c>
      <c r="X69" s="114">
        <v>200000</v>
      </c>
      <c r="Y69" s="114">
        <v>200000</v>
      </c>
      <c r="Z69" s="114">
        <v>200000</v>
      </c>
      <c r="AA69" s="114">
        <v>200000</v>
      </c>
      <c r="AB69" s="114">
        <v>200000</v>
      </c>
      <c r="AC69" s="114">
        <v>200000</v>
      </c>
      <c r="AD69" s="114">
        <v>200000</v>
      </c>
      <c r="AE69" s="114">
        <v>200000</v>
      </c>
      <c r="AF69" s="114">
        <v>200000</v>
      </c>
      <c r="AG69" s="114">
        <v>200000</v>
      </c>
      <c r="AH69" s="114">
        <v>220000</v>
      </c>
      <c r="AI69" s="114">
        <v>220000</v>
      </c>
      <c r="AJ69" s="114">
        <v>220000</v>
      </c>
      <c r="AK69" s="114">
        <v>220000</v>
      </c>
      <c r="AL69" s="114">
        <v>240000</v>
      </c>
      <c r="AM69" s="114">
        <v>240000</v>
      </c>
      <c r="AN69" s="114">
        <v>240000</v>
      </c>
      <c r="AO69" s="114">
        <v>240000</v>
      </c>
      <c r="AP69" s="114">
        <v>240000</v>
      </c>
      <c r="AQ69" s="114">
        <v>240000</v>
      </c>
      <c r="AR69" s="114">
        <v>240000</v>
      </c>
      <c r="AS69" s="114">
        <v>240000</v>
      </c>
      <c r="AT69" s="114">
        <v>240000</v>
      </c>
      <c r="AU69" s="114">
        <v>240000</v>
      </c>
      <c r="AV69" s="114">
        <v>240000</v>
      </c>
      <c r="AW69" s="114">
        <v>240000</v>
      </c>
      <c r="AX69" s="114">
        <v>240000</v>
      </c>
      <c r="AY69" s="114">
        <v>240000</v>
      </c>
      <c r="AZ69" s="114">
        <v>240000</v>
      </c>
      <c r="BA69" s="114">
        <v>240000</v>
      </c>
      <c r="BB69" s="114">
        <v>240000</v>
      </c>
      <c r="BC69" s="114">
        <v>240000</v>
      </c>
      <c r="BD69" s="114">
        <v>240000</v>
      </c>
      <c r="BE69" s="114">
        <v>240000</v>
      </c>
      <c r="BF69" s="114">
        <v>240000</v>
      </c>
      <c r="BG69" s="114">
        <v>240000</v>
      </c>
      <c r="BH69" s="114">
        <v>240000</v>
      </c>
      <c r="BI69" s="114">
        <v>240000</v>
      </c>
      <c r="BJ69" s="114">
        <v>240000</v>
      </c>
      <c r="BK69" s="114">
        <v>240000</v>
      </c>
      <c r="BL69" s="114">
        <v>240000</v>
      </c>
      <c r="BM69" s="114">
        <v>240000</v>
      </c>
      <c r="BN69" s="114">
        <v>240000</v>
      </c>
      <c r="BO69" s="114">
        <v>240000</v>
      </c>
      <c r="BP69" s="114">
        <v>240000</v>
      </c>
      <c r="BQ69" s="114">
        <v>240000</v>
      </c>
      <c r="BR69" s="114">
        <v>240000</v>
      </c>
      <c r="BS69" s="114">
        <v>240000</v>
      </c>
      <c r="BT69" s="114">
        <v>240000</v>
      </c>
      <c r="BU69" s="114">
        <v>240000</v>
      </c>
      <c r="BV69" s="114">
        <v>240000</v>
      </c>
      <c r="BW69" s="114">
        <v>240000</v>
      </c>
      <c r="BX69" s="114">
        <v>240000</v>
      </c>
      <c r="BY69" s="114">
        <v>240000</v>
      </c>
      <c r="BZ69" s="114">
        <v>240000</v>
      </c>
      <c r="CA69" s="114">
        <v>240000</v>
      </c>
      <c r="CB69" s="114">
        <v>240000</v>
      </c>
      <c r="CC69" s="114">
        <v>240000</v>
      </c>
      <c r="CD69" s="114">
        <v>240000</v>
      </c>
      <c r="CE69" s="114">
        <v>240000</v>
      </c>
      <c r="CF69" s="114">
        <v>240000</v>
      </c>
      <c r="CG69" s="114">
        <v>240000</v>
      </c>
      <c r="CH69" s="114">
        <v>240000</v>
      </c>
      <c r="CI69" s="114">
        <v>240000</v>
      </c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</row>
    <row r="70" spans="1:111" s="6" customFormat="1" ht="12.75">
      <c r="A70" s="8"/>
      <c r="B70" s="24" t="s">
        <v>44</v>
      </c>
      <c r="C70" s="12">
        <f>SUM(D70:AC70)</f>
        <v>880000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>
        <v>25000</v>
      </c>
      <c r="O70" s="114">
        <v>25000</v>
      </c>
      <c r="P70" s="114">
        <v>40000</v>
      </c>
      <c r="Q70" s="114">
        <v>50000</v>
      </c>
      <c r="R70" s="114">
        <v>70000</v>
      </c>
      <c r="S70" s="114">
        <v>70000</v>
      </c>
      <c r="T70" s="114"/>
      <c r="U70" s="114"/>
      <c r="V70" s="114"/>
      <c r="W70" s="114"/>
      <c r="X70" s="114"/>
      <c r="Y70" s="114">
        <v>55000</v>
      </c>
      <c r="Z70" s="114">
        <v>95000</v>
      </c>
      <c r="AA70" s="114">
        <v>150000</v>
      </c>
      <c r="AB70" s="114">
        <v>150000</v>
      </c>
      <c r="AC70" s="114">
        <v>150000</v>
      </c>
      <c r="AD70" s="114">
        <v>75000</v>
      </c>
      <c r="AE70" s="114">
        <v>50000</v>
      </c>
      <c r="AF70" s="114"/>
      <c r="AG70" s="114"/>
      <c r="AH70" s="114"/>
      <c r="AI70" s="114"/>
      <c r="AJ70" s="114"/>
      <c r="AK70" s="114">
        <v>55000</v>
      </c>
      <c r="AL70" s="114">
        <v>95000</v>
      </c>
      <c r="AM70" s="114">
        <v>150000</v>
      </c>
      <c r="AN70" s="114">
        <v>150000</v>
      </c>
      <c r="AO70" s="114">
        <v>150000</v>
      </c>
      <c r="AP70" s="114">
        <v>75000</v>
      </c>
      <c r="AQ70" s="114">
        <v>50000</v>
      </c>
      <c r="AR70" s="114"/>
      <c r="AS70" s="114"/>
      <c r="AT70" s="114"/>
      <c r="AU70" s="114"/>
      <c r="AV70" s="114"/>
      <c r="AW70" s="114">
        <v>55000</v>
      </c>
      <c r="AX70" s="114">
        <v>95000</v>
      </c>
      <c r="AY70" s="114">
        <v>150000</v>
      </c>
      <c r="AZ70" s="114">
        <v>150000</v>
      </c>
      <c r="BA70" s="114">
        <v>150000</v>
      </c>
      <c r="BB70" s="114">
        <v>75000</v>
      </c>
      <c r="BC70" s="114">
        <v>50000</v>
      </c>
      <c r="BD70" s="114"/>
      <c r="BE70" s="114"/>
      <c r="BF70" s="114"/>
      <c r="BG70" s="114"/>
      <c r="BH70" s="114"/>
      <c r="BI70" s="114">
        <v>55000</v>
      </c>
      <c r="BJ70" s="114">
        <v>95000</v>
      </c>
      <c r="BK70" s="114">
        <v>150000</v>
      </c>
      <c r="BL70" s="114">
        <v>150000</v>
      </c>
      <c r="BM70" s="114">
        <v>150000</v>
      </c>
      <c r="BN70" s="114">
        <v>75000</v>
      </c>
      <c r="BO70" s="114">
        <v>50000</v>
      </c>
      <c r="BP70" s="114"/>
      <c r="BQ70" s="114"/>
      <c r="BR70" s="114"/>
      <c r="BS70" s="114"/>
      <c r="BT70" s="114"/>
      <c r="BU70" s="114">
        <v>55000</v>
      </c>
      <c r="BV70" s="114">
        <v>95000</v>
      </c>
      <c r="BW70" s="114">
        <v>150000</v>
      </c>
      <c r="BX70" s="114">
        <v>150000</v>
      </c>
      <c r="BY70" s="114">
        <v>150000</v>
      </c>
      <c r="BZ70" s="114">
        <v>75000</v>
      </c>
      <c r="CA70" s="114">
        <v>50000</v>
      </c>
      <c r="CB70" s="114"/>
      <c r="CC70" s="114"/>
      <c r="CD70" s="114"/>
      <c r="CE70" s="114"/>
      <c r="CF70" s="114"/>
      <c r="CG70" s="114">
        <v>55000</v>
      </c>
      <c r="CH70" s="114">
        <v>95000</v>
      </c>
      <c r="CI70" s="114">
        <v>150000</v>
      </c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</row>
    <row r="71" spans="1:111" s="6" customFormat="1" ht="12.75">
      <c r="A71" s="8"/>
      <c r="B71" s="24" t="s">
        <v>0</v>
      </c>
      <c r="C71" s="12">
        <f t="shared" si="78"/>
        <v>30000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>
        <v>2500</v>
      </c>
      <c r="Q71" s="114">
        <v>2500</v>
      </c>
      <c r="R71" s="114">
        <v>2500</v>
      </c>
      <c r="S71" s="114">
        <v>2500</v>
      </c>
      <c r="T71" s="114">
        <v>2500</v>
      </c>
      <c r="U71" s="114">
        <v>2500</v>
      </c>
      <c r="V71" s="114">
        <v>2500</v>
      </c>
      <c r="W71" s="114">
        <v>2500</v>
      </c>
      <c r="X71" s="114">
        <v>2500</v>
      </c>
      <c r="Y71" s="114">
        <v>2500</v>
      </c>
      <c r="Z71" s="114">
        <v>2500</v>
      </c>
      <c r="AA71" s="114">
        <v>2500</v>
      </c>
      <c r="AB71" s="114">
        <v>2500</v>
      </c>
      <c r="AC71" s="114">
        <v>2500</v>
      </c>
      <c r="AD71" s="114">
        <v>2500</v>
      </c>
      <c r="AE71" s="114">
        <v>2500</v>
      </c>
      <c r="AF71" s="114">
        <v>2500</v>
      </c>
      <c r="AG71" s="114">
        <v>2500</v>
      </c>
      <c r="AH71" s="114">
        <v>2500</v>
      </c>
      <c r="AI71" s="114">
        <v>2500</v>
      </c>
      <c r="AJ71" s="114">
        <v>2500</v>
      </c>
      <c r="AK71" s="114">
        <v>2500</v>
      </c>
      <c r="AL71" s="114">
        <v>2500</v>
      </c>
      <c r="AM71" s="114">
        <v>2500</v>
      </c>
      <c r="AN71" s="114">
        <v>2500</v>
      </c>
      <c r="AO71" s="114">
        <v>2500</v>
      </c>
      <c r="AP71" s="114">
        <v>2500</v>
      </c>
      <c r="AQ71" s="114">
        <v>2500</v>
      </c>
      <c r="AR71" s="114">
        <v>2500</v>
      </c>
      <c r="AS71" s="114">
        <v>2500</v>
      </c>
      <c r="AT71" s="114">
        <v>2500</v>
      </c>
      <c r="AU71" s="114">
        <v>2500</v>
      </c>
      <c r="AV71" s="114">
        <v>2500</v>
      </c>
      <c r="AW71" s="114">
        <v>2500</v>
      </c>
      <c r="AX71" s="114">
        <v>2500</v>
      </c>
      <c r="AY71" s="114">
        <v>2500</v>
      </c>
      <c r="AZ71" s="114">
        <v>2500</v>
      </c>
      <c r="BA71" s="114">
        <v>2500</v>
      </c>
      <c r="BB71" s="114">
        <v>2500</v>
      </c>
      <c r="BC71" s="114">
        <v>2500</v>
      </c>
      <c r="BD71" s="114">
        <v>2500</v>
      </c>
      <c r="BE71" s="114">
        <v>2500</v>
      </c>
      <c r="BF71" s="114">
        <v>2500</v>
      </c>
      <c r="BG71" s="114">
        <v>2500</v>
      </c>
      <c r="BH71" s="114">
        <v>2500</v>
      </c>
      <c r="BI71" s="114">
        <v>2500</v>
      </c>
      <c r="BJ71" s="114">
        <v>2500</v>
      </c>
      <c r="BK71" s="114">
        <v>2500</v>
      </c>
      <c r="BL71" s="114">
        <v>2500</v>
      </c>
      <c r="BM71" s="114">
        <v>2500</v>
      </c>
      <c r="BN71" s="114">
        <v>2500</v>
      </c>
      <c r="BO71" s="114">
        <v>2500</v>
      </c>
      <c r="BP71" s="114">
        <v>2500</v>
      </c>
      <c r="BQ71" s="114">
        <v>2500</v>
      </c>
      <c r="BR71" s="114">
        <v>2500</v>
      </c>
      <c r="BS71" s="114">
        <v>2500</v>
      </c>
      <c r="BT71" s="114">
        <v>2500</v>
      </c>
      <c r="BU71" s="114">
        <v>2500</v>
      </c>
      <c r="BV71" s="114">
        <v>2500</v>
      </c>
      <c r="BW71" s="114">
        <v>2500</v>
      </c>
      <c r="BX71" s="114">
        <v>2500</v>
      </c>
      <c r="BY71" s="114">
        <v>2500</v>
      </c>
      <c r="BZ71" s="114">
        <v>2500</v>
      </c>
      <c r="CA71" s="114">
        <v>2500</v>
      </c>
      <c r="CB71" s="114">
        <v>2500</v>
      </c>
      <c r="CC71" s="114">
        <v>2500</v>
      </c>
      <c r="CD71" s="114">
        <v>2500</v>
      </c>
      <c r="CE71" s="114">
        <v>2500</v>
      </c>
      <c r="CF71" s="114">
        <v>2500</v>
      </c>
      <c r="CG71" s="114">
        <v>2500</v>
      </c>
      <c r="CH71" s="114">
        <v>2500</v>
      </c>
      <c r="CI71" s="114">
        <v>2500</v>
      </c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</row>
    <row r="72" spans="1:111" s="6" customFormat="1" ht="12">
      <c r="A72" s="8"/>
      <c r="B72" s="23" t="s">
        <v>45</v>
      </c>
      <c r="C72" s="12">
        <f t="shared" si="78"/>
        <v>310000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>
        <v>5000</v>
      </c>
      <c r="O72" s="118">
        <v>5000</v>
      </c>
      <c r="P72" s="118">
        <v>25000</v>
      </c>
      <c r="Q72" s="118">
        <v>25000</v>
      </c>
      <c r="R72" s="118">
        <v>25000</v>
      </c>
      <c r="S72" s="118">
        <v>25000</v>
      </c>
      <c r="T72" s="118">
        <v>25000</v>
      </c>
      <c r="U72" s="118">
        <v>25000</v>
      </c>
      <c r="V72" s="118">
        <v>25000</v>
      </c>
      <c r="W72" s="118">
        <v>25000</v>
      </c>
      <c r="X72" s="118">
        <v>25000</v>
      </c>
      <c r="Y72" s="118">
        <v>25000</v>
      </c>
      <c r="Z72" s="118">
        <v>25000</v>
      </c>
      <c r="AA72" s="118">
        <v>25000</v>
      </c>
      <c r="AB72" s="118">
        <v>25000</v>
      </c>
      <c r="AC72" s="118">
        <v>25000</v>
      </c>
      <c r="AD72" s="118">
        <v>25000</v>
      </c>
      <c r="AE72" s="118">
        <v>25000</v>
      </c>
      <c r="AF72" s="118">
        <v>25000</v>
      </c>
      <c r="AG72" s="118">
        <v>25000</v>
      </c>
      <c r="AH72" s="118">
        <v>25000</v>
      </c>
      <c r="AI72" s="118">
        <v>25000</v>
      </c>
      <c r="AJ72" s="118">
        <v>25000</v>
      </c>
      <c r="AK72" s="118">
        <v>25000</v>
      </c>
      <c r="AL72" s="118">
        <v>25000</v>
      </c>
      <c r="AM72" s="118">
        <v>25000</v>
      </c>
      <c r="AN72" s="118">
        <v>25000</v>
      </c>
      <c r="AO72" s="118">
        <v>25000</v>
      </c>
      <c r="AP72" s="118">
        <v>25000</v>
      </c>
      <c r="AQ72" s="118">
        <v>25000</v>
      </c>
      <c r="AR72" s="118">
        <v>25000</v>
      </c>
      <c r="AS72" s="118">
        <v>25000</v>
      </c>
      <c r="AT72" s="118">
        <v>25000</v>
      </c>
      <c r="AU72" s="118">
        <v>25000</v>
      </c>
      <c r="AV72" s="118">
        <v>25000</v>
      </c>
      <c r="AW72" s="118">
        <v>25000</v>
      </c>
      <c r="AX72" s="118">
        <v>25000</v>
      </c>
      <c r="AY72" s="118">
        <v>25000</v>
      </c>
      <c r="AZ72" s="118">
        <v>25000</v>
      </c>
      <c r="BA72" s="118">
        <v>25000</v>
      </c>
      <c r="BB72" s="118">
        <v>25000</v>
      </c>
      <c r="BC72" s="118">
        <v>25000</v>
      </c>
      <c r="BD72" s="118">
        <v>25000</v>
      </c>
      <c r="BE72" s="118">
        <v>25000</v>
      </c>
      <c r="BF72" s="118">
        <v>25000</v>
      </c>
      <c r="BG72" s="118">
        <v>25000</v>
      </c>
      <c r="BH72" s="118">
        <v>25000</v>
      </c>
      <c r="BI72" s="118">
        <v>25000</v>
      </c>
      <c r="BJ72" s="118">
        <v>25000</v>
      </c>
      <c r="BK72" s="118">
        <v>25000</v>
      </c>
      <c r="BL72" s="118">
        <v>25000</v>
      </c>
      <c r="BM72" s="118">
        <v>25000</v>
      </c>
      <c r="BN72" s="118">
        <v>25000</v>
      </c>
      <c r="BO72" s="118">
        <v>25000</v>
      </c>
      <c r="BP72" s="118">
        <v>25000</v>
      </c>
      <c r="BQ72" s="118">
        <v>25000</v>
      </c>
      <c r="BR72" s="118">
        <v>25000</v>
      </c>
      <c r="BS72" s="118">
        <v>25000</v>
      </c>
      <c r="BT72" s="118">
        <v>25000</v>
      </c>
      <c r="BU72" s="118">
        <v>25000</v>
      </c>
      <c r="BV72" s="118">
        <v>25000</v>
      </c>
      <c r="BW72" s="118">
        <v>25000</v>
      </c>
      <c r="BX72" s="118">
        <v>25000</v>
      </c>
      <c r="BY72" s="118">
        <v>25000</v>
      </c>
      <c r="BZ72" s="118">
        <v>25000</v>
      </c>
      <c r="CA72" s="118">
        <v>25000</v>
      </c>
      <c r="CB72" s="118">
        <v>25000</v>
      </c>
      <c r="CC72" s="118">
        <v>25000</v>
      </c>
      <c r="CD72" s="118">
        <v>25000</v>
      </c>
      <c r="CE72" s="118">
        <v>25000</v>
      </c>
      <c r="CF72" s="118">
        <v>25000</v>
      </c>
      <c r="CG72" s="118">
        <v>25000</v>
      </c>
      <c r="CH72" s="118">
        <v>25000</v>
      </c>
      <c r="CI72" s="118">
        <v>25000</v>
      </c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</row>
    <row r="73" spans="1:111" s="6" customFormat="1" ht="12">
      <c r="A73" s="8"/>
      <c r="B73" s="23" t="s">
        <v>46</v>
      </c>
      <c r="C73" s="12">
        <f t="shared" si="78"/>
        <v>600000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>
        <v>50000</v>
      </c>
      <c r="Q73" s="118">
        <v>50000</v>
      </c>
      <c r="R73" s="118">
        <v>50000</v>
      </c>
      <c r="S73" s="118">
        <v>50000</v>
      </c>
      <c r="T73" s="118">
        <v>50000</v>
      </c>
      <c r="U73" s="118">
        <v>50000</v>
      </c>
      <c r="V73" s="118">
        <v>50000</v>
      </c>
      <c r="W73" s="118">
        <v>50000</v>
      </c>
      <c r="X73" s="118">
        <v>50000</v>
      </c>
      <c r="Y73" s="118">
        <v>50000</v>
      </c>
      <c r="Z73" s="118">
        <v>50000</v>
      </c>
      <c r="AA73" s="118">
        <v>50000</v>
      </c>
      <c r="AB73" s="118">
        <v>50000</v>
      </c>
      <c r="AC73" s="118">
        <v>50000</v>
      </c>
      <c r="AD73" s="118">
        <v>50000</v>
      </c>
      <c r="AE73" s="118">
        <v>50000</v>
      </c>
      <c r="AF73" s="118">
        <v>50000</v>
      </c>
      <c r="AG73" s="118">
        <v>50000</v>
      </c>
      <c r="AH73" s="118">
        <v>50000</v>
      </c>
      <c r="AI73" s="118">
        <v>50000</v>
      </c>
      <c r="AJ73" s="118">
        <v>50000</v>
      </c>
      <c r="AK73" s="118">
        <v>50000</v>
      </c>
      <c r="AL73" s="118">
        <v>50000</v>
      </c>
      <c r="AM73" s="118">
        <v>50000</v>
      </c>
      <c r="AN73" s="118">
        <v>50000</v>
      </c>
      <c r="AO73" s="118">
        <v>50000</v>
      </c>
      <c r="AP73" s="118">
        <v>50000</v>
      </c>
      <c r="AQ73" s="118">
        <v>50000</v>
      </c>
      <c r="AR73" s="118">
        <v>50000</v>
      </c>
      <c r="AS73" s="118">
        <v>50000</v>
      </c>
      <c r="AT73" s="118">
        <v>50000</v>
      </c>
      <c r="AU73" s="118">
        <v>50000</v>
      </c>
      <c r="AV73" s="118">
        <v>50000</v>
      </c>
      <c r="AW73" s="118">
        <v>50000</v>
      </c>
      <c r="AX73" s="118">
        <v>50000</v>
      </c>
      <c r="AY73" s="118">
        <v>50000</v>
      </c>
      <c r="AZ73" s="118">
        <v>50000</v>
      </c>
      <c r="BA73" s="118">
        <v>50000</v>
      </c>
      <c r="BB73" s="118">
        <v>50000</v>
      </c>
      <c r="BC73" s="118">
        <v>50000</v>
      </c>
      <c r="BD73" s="118">
        <v>50000</v>
      </c>
      <c r="BE73" s="118">
        <v>50000</v>
      </c>
      <c r="BF73" s="118">
        <v>50000</v>
      </c>
      <c r="BG73" s="118">
        <v>50000</v>
      </c>
      <c r="BH73" s="118">
        <v>50000</v>
      </c>
      <c r="BI73" s="118">
        <v>50000</v>
      </c>
      <c r="BJ73" s="118">
        <v>50000</v>
      </c>
      <c r="BK73" s="118">
        <v>50000</v>
      </c>
      <c r="BL73" s="118">
        <v>50000</v>
      </c>
      <c r="BM73" s="118">
        <v>50000</v>
      </c>
      <c r="BN73" s="118">
        <v>50000</v>
      </c>
      <c r="BO73" s="118">
        <v>50000</v>
      </c>
      <c r="BP73" s="118">
        <v>50000</v>
      </c>
      <c r="BQ73" s="118">
        <v>50000</v>
      </c>
      <c r="BR73" s="118">
        <v>50000</v>
      </c>
      <c r="BS73" s="118">
        <v>50000</v>
      </c>
      <c r="BT73" s="118">
        <v>50000</v>
      </c>
      <c r="BU73" s="118">
        <v>50000</v>
      </c>
      <c r="BV73" s="118">
        <v>50000</v>
      </c>
      <c r="BW73" s="118">
        <v>50000</v>
      </c>
      <c r="BX73" s="118">
        <v>50000</v>
      </c>
      <c r="BY73" s="118">
        <v>50000</v>
      </c>
      <c r="BZ73" s="118">
        <v>50000</v>
      </c>
      <c r="CA73" s="118">
        <v>50000</v>
      </c>
      <c r="CB73" s="118">
        <v>50000</v>
      </c>
      <c r="CC73" s="118">
        <v>50000</v>
      </c>
      <c r="CD73" s="118">
        <v>50000</v>
      </c>
      <c r="CE73" s="118">
        <v>50000</v>
      </c>
      <c r="CF73" s="118">
        <v>50000</v>
      </c>
      <c r="CG73" s="118">
        <v>50000</v>
      </c>
      <c r="CH73" s="118">
        <v>50000</v>
      </c>
      <c r="CI73" s="118">
        <v>50000</v>
      </c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</row>
    <row r="74" spans="1:111" s="27" customFormat="1" ht="12.75">
      <c r="A74" s="25"/>
      <c r="B74" s="26" t="s">
        <v>47</v>
      </c>
      <c r="C74" s="12">
        <f t="shared" si="78"/>
        <v>20652761.721489057</v>
      </c>
      <c r="D74" s="125">
        <f aca="true" t="shared" si="89" ref="D74:I74">SUM(D61:D73)</f>
        <v>0</v>
      </c>
      <c r="E74" s="125">
        <f t="shared" si="89"/>
        <v>0</v>
      </c>
      <c r="F74" s="125">
        <f t="shared" si="89"/>
        <v>10000</v>
      </c>
      <c r="G74" s="125">
        <f t="shared" si="89"/>
        <v>35000</v>
      </c>
      <c r="H74" s="125">
        <f t="shared" si="89"/>
        <v>25000</v>
      </c>
      <c r="I74" s="125">
        <f t="shared" si="89"/>
        <v>17000</v>
      </c>
      <c r="J74" s="125">
        <f aca="true" t="shared" si="90" ref="J74:AA74">SUM(J61:J73)</f>
        <v>17000</v>
      </c>
      <c r="K74" s="125">
        <f t="shared" si="90"/>
        <v>35000</v>
      </c>
      <c r="L74" s="125">
        <f t="shared" si="90"/>
        <v>35000</v>
      </c>
      <c r="M74" s="125">
        <f t="shared" si="90"/>
        <v>27000</v>
      </c>
      <c r="N74" s="125">
        <f t="shared" si="90"/>
        <v>62000</v>
      </c>
      <c r="O74" s="125">
        <f t="shared" si="90"/>
        <v>62000</v>
      </c>
      <c r="P74" s="125">
        <f t="shared" si="90"/>
        <v>177500</v>
      </c>
      <c r="Q74" s="125">
        <f t="shared" si="90"/>
        <v>257500</v>
      </c>
      <c r="R74" s="125">
        <f t="shared" si="90"/>
        <v>728950</v>
      </c>
      <c r="S74" s="125">
        <f t="shared" si="90"/>
        <v>726140</v>
      </c>
      <c r="T74" s="125">
        <f t="shared" si="90"/>
        <v>1556580.9625</v>
      </c>
      <c r="U74" s="125">
        <f t="shared" si="90"/>
        <v>2015103.3002958335</v>
      </c>
      <c r="V74" s="125">
        <f t="shared" si="90"/>
        <v>2325947.726785248</v>
      </c>
      <c r="W74" s="125">
        <f t="shared" si="90"/>
        <v>2391213.8655848224</v>
      </c>
      <c r="X74" s="125">
        <f t="shared" si="90"/>
        <v>2409556.1256494545</v>
      </c>
      <c r="Y74" s="125">
        <f t="shared" si="90"/>
        <v>2516167.376707151</v>
      </c>
      <c r="Z74" s="125">
        <f t="shared" si="90"/>
        <v>2575135.230149297</v>
      </c>
      <c r="AA74" s="125">
        <f t="shared" si="90"/>
        <v>2647967.13381725</v>
      </c>
      <c r="AB74" s="125">
        <f aca="true" t="shared" si="91" ref="AB74:CI74">SUM(AB61:AB73)</f>
        <v>2667027.1242100215</v>
      </c>
      <c r="AC74" s="125">
        <f t="shared" si="91"/>
        <v>2686496.2672875435</v>
      </c>
      <c r="AD74" s="125">
        <f t="shared" si="91"/>
        <v>2631139.760383657</v>
      </c>
      <c r="AE74" s="125">
        <f t="shared" si="91"/>
        <v>2625959.165468083</v>
      </c>
      <c r="AF74" s="125">
        <f t="shared" si="91"/>
        <v>2595956.05850943</v>
      </c>
      <c r="AG74" s="125">
        <f t="shared" si="91"/>
        <v>2616132.0296007134</v>
      </c>
      <c r="AH74" s="125">
        <f t="shared" si="91"/>
        <v>2656488.683086001</v>
      </c>
      <c r="AI74" s="125">
        <f t="shared" si="91"/>
        <v>2677027.6376881883</v>
      </c>
      <c r="AJ74" s="125">
        <f t="shared" si="91"/>
        <v>2697750.526637927</v>
      </c>
      <c r="AK74" s="125">
        <f t="shared" si="91"/>
        <v>2773658.997803708</v>
      </c>
      <c r="AL74" s="125">
        <f t="shared" si="91"/>
        <v>2854754.7138231043</v>
      </c>
      <c r="AM74" s="125">
        <f t="shared" si="91"/>
        <v>2931039.352235206</v>
      </c>
      <c r="AN74" s="125">
        <f t="shared" si="91"/>
        <v>2949585.196074248</v>
      </c>
      <c r="AO74" s="125">
        <f t="shared" si="91"/>
        <v>2967740.4238019628</v>
      </c>
      <c r="AP74" s="125">
        <f t="shared" si="91"/>
        <v>2911032.356599931</v>
      </c>
      <c r="AQ74" s="125">
        <f t="shared" si="91"/>
        <v>2880492.577167168</v>
      </c>
      <c r="AR74" s="125">
        <f t="shared" si="91"/>
        <v>2848882.397190645</v>
      </c>
      <c r="AS74" s="125">
        <f t="shared" si="91"/>
        <v>2867410.71336628</v>
      </c>
      <c r="AT74" s="125">
        <f t="shared" si="91"/>
        <v>2886078.5723767607</v>
      </c>
      <c r="AU74" s="125">
        <f t="shared" si="91"/>
        <v>2904887.0288506197</v>
      </c>
      <c r="AV74" s="125">
        <f t="shared" si="91"/>
        <v>2923837.145422901</v>
      </c>
      <c r="AW74" s="125">
        <f t="shared" si="91"/>
        <v>2997929.9927963074</v>
      </c>
      <c r="AX74" s="125">
        <f t="shared" si="91"/>
        <v>3057166.649802797</v>
      </c>
      <c r="AY74" s="125">
        <f t="shared" si="91"/>
        <v>3111200.261034758</v>
      </c>
      <c r="AZ74" s="125">
        <f t="shared" si="91"/>
        <v>3110240.989493223</v>
      </c>
      <c r="BA74" s="125">
        <f t="shared" si="91"/>
        <v>3109288.8958160332</v>
      </c>
      <c r="BB74" s="125">
        <f t="shared" si="91"/>
        <v>3033344.041254014</v>
      </c>
      <c r="BC74" s="125">
        <f t="shared" si="91"/>
        <v>3007406.487677107</v>
      </c>
      <c r="BD74" s="125">
        <f t="shared" si="91"/>
        <v>2956476.2975805528</v>
      </c>
      <c r="BE74" s="125">
        <f t="shared" si="91"/>
        <v>2955553.5340911415</v>
      </c>
      <c r="BF74" s="125">
        <f t="shared" si="91"/>
        <v>2954638.2609735224</v>
      </c>
      <c r="BG74" s="125">
        <f t="shared" si="91"/>
        <v>2953730.5426365817</v>
      </c>
      <c r="BH74" s="125">
        <f t="shared" si="91"/>
        <v>2952830.4441398787</v>
      </c>
      <c r="BI74" s="125">
        <f t="shared" si="91"/>
        <v>3006938.0312001454</v>
      </c>
      <c r="BJ74" s="125">
        <f t="shared" si="91"/>
        <v>3046053.3701978605</v>
      </c>
      <c r="BK74" s="125">
        <f t="shared" si="91"/>
        <v>3100176.5281838765</v>
      </c>
      <c r="BL74" s="125">
        <f t="shared" si="91"/>
        <v>3099307.572886125</v>
      </c>
      <c r="BM74" s="125">
        <f t="shared" si="91"/>
        <v>3098446.572716378</v>
      </c>
      <c r="BN74" s="125">
        <f t="shared" si="91"/>
        <v>3022593.596777087</v>
      </c>
      <c r="BO74" s="125">
        <f t="shared" si="91"/>
        <v>2996748.714868282</v>
      </c>
      <c r="BP74" s="125">
        <f t="shared" si="91"/>
        <v>2945911.9974945444</v>
      </c>
      <c r="BQ74" s="125">
        <f t="shared" si="91"/>
        <v>2945083.5158720496</v>
      </c>
      <c r="BR74" s="125">
        <f t="shared" si="91"/>
        <v>2944263.341935678</v>
      </c>
      <c r="BS74" s="125">
        <f t="shared" si="91"/>
        <v>2943451.548346196</v>
      </c>
      <c r="BT74" s="125">
        <f t="shared" si="91"/>
        <v>2942648.208497514</v>
      </c>
      <c r="BU74" s="125">
        <f t="shared" si="91"/>
        <v>2996853.3965240116</v>
      </c>
      <c r="BV74" s="125">
        <f t="shared" si="91"/>
        <v>3036067.18730794</v>
      </c>
      <c r="BW74" s="125">
        <f t="shared" si="91"/>
        <v>3090289.6564868935</v>
      </c>
      <c r="BX74" s="125">
        <f t="shared" si="91"/>
        <v>3089520.8804613636</v>
      </c>
      <c r="BY74" s="125">
        <f t="shared" si="91"/>
        <v>3088760.936402357</v>
      </c>
      <c r="BZ74" s="125">
        <f t="shared" si="91"/>
        <v>3013009.902259105</v>
      </c>
      <c r="CA74" s="125">
        <f t="shared" si="91"/>
        <v>2987267.856766835</v>
      </c>
      <c r="CB74" s="125">
        <f t="shared" si="91"/>
        <v>2936534.879454629</v>
      </c>
      <c r="CC74" s="125">
        <f t="shared" si="91"/>
        <v>2935811.05065336</v>
      </c>
      <c r="CD74" s="125">
        <f t="shared" si="91"/>
        <v>2935096.4515037</v>
      </c>
      <c r="CE74" s="125">
        <f t="shared" si="91"/>
        <v>2934391.1639642213</v>
      </c>
      <c r="CF74" s="125">
        <f t="shared" si="91"/>
        <v>2933695.2708195653</v>
      </c>
      <c r="CG74" s="125">
        <f t="shared" si="91"/>
        <v>2988008.855688703</v>
      </c>
      <c r="CH74" s="125">
        <f t="shared" si="91"/>
        <v>3027332.00303327</v>
      </c>
      <c r="CI74" s="125">
        <f t="shared" si="91"/>
        <v>3081664.7981659966</v>
      </c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</row>
    <row r="75" spans="1:111" s="6" customFormat="1" ht="12.75">
      <c r="A75" s="8"/>
      <c r="B75" s="24" t="s">
        <v>48</v>
      </c>
      <c r="C75" s="12">
        <f t="shared" si="78"/>
        <v>1025000</v>
      </c>
      <c r="D75" s="114">
        <v>25000</v>
      </c>
      <c r="E75" s="114">
        <v>25000</v>
      </c>
      <c r="F75" s="114">
        <v>25000</v>
      </c>
      <c r="G75" s="114">
        <v>25000</v>
      </c>
      <c r="H75" s="114">
        <v>35000</v>
      </c>
      <c r="I75" s="114">
        <v>35000</v>
      </c>
      <c r="J75" s="114">
        <v>25000</v>
      </c>
      <c r="K75" s="114">
        <v>30000</v>
      </c>
      <c r="L75" s="114">
        <v>35000</v>
      </c>
      <c r="M75" s="114">
        <v>35000</v>
      </c>
      <c r="N75" s="114">
        <v>35000</v>
      </c>
      <c r="O75" s="114">
        <v>35000</v>
      </c>
      <c r="P75" s="114">
        <v>40000</v>
      </c>
      <c r="Q75" s="114">
        <v>20000</v>
      </c>
      <c r="R75" s="114">
        <v>60000</v>
      </c>
      <c r="S75" s="114">
        <v>60000</v>
      </c>
      <c r="T75" s="114">
        <v>60000</v>
      </c>
      <c r="U75" s="114">
        <v>60000</v>
      </c>
      <c r="V75" s="114">
        <v>60000</v>
      </c>
      <c r="W75" s="114">
        <v>60000</v>
      </c>
      <c r="X75" s="114">
        <v>60000</v>
      </c>
      <c r="Y75" s="114">
        <v>60000</v>
      </c>
      <c r="Z75" s="114">
        <v>60000</v>
      </c>
      <c r="AA75" s="114">
        <v>60000</v>
      </c>
      <c r="AB75" s="114">
        <v>60000</v>
      </c>
      <c r="AC75" s="114">
        <v>60000</v>
      </c>
      <c r="AD75" s="114">
        <v>60000</v>
      </c>
      <c r="AE75" s="114">
        <v>60000</v>
      </c>
      <c r="AF75" s="114">
        <v>60000</v>
      </c>
      <c r="AG75" s="114">
        <v>60000</v>
      </c>
      <c r="AH75" s="114">
        <v>60000</v>
      </c>
      <c r="AI75" s="114">
        <v>60000</v>
      </c>
      <c r="AJ75" s="114">
        <v>60000</v>
      </c>
      <c r="AK75" s="114">
        <v>60000</v>
      </c>
      <c r="AL75" s="114">
        <v>60000</v>
      </c>
      <c r="AM75" s="114">
        <v>60000</v>
      </c>
      <c r="AN75" s="114">
        <v>60000</v>
      </c>
      <c r="AO75" s="114">
        <v>60000</v>
      </c>
      <c r="AP75" s="114">
        <v>60000</v>
      </c>
      <c r="AQ75" s="114">
        <v>60000</v>
      </c>
      <c r="AR75" s="114">
        <v>60000</v>
      </c>
      <c r="AS75" s="114">
        <v>60000</v>
      </c>
      <c r="AT75" s="114">
        <v>60000</v>
      </c>
      <c r="AU75" s="114">
        <v>60000</v>
      </c>
      <c r="AV75" s="114">
        <v>60000</v>
      </c>
      <c r="AW75" s="114">
        <v>60000</v>
      </c>
      <c r="AX75" s="114">
        <v>60000</v>
      </c>
      <c r="AY75" s="114">
        <v>60000</v>
      </c>
      <c r="AZ75" s="114">
        <v>60000</v>
      </c>
      <c r="BA75" s="114">
        <v>60000</v>
      </c>
      <c r="BB75" s="114">
        <v>60000</v>
      </c>
      <c r="BC75" s="114">
        <v>60000</v>
      </c>
      <c r="BD75" s="114">
        <v>60000</v>
      </c>
      <c r="BE75" s="114">
        <v>60000</v>
      </c>
      <c r="BF75" s="114">
        <v>60000</v>
      </c>
      <c r="BG75" s="114">
        <v>60000</v>
      </c>
      <c r="BH75" s="114">
        <v>60000</v>
      </c>
      <c r="BI75" s="114">
        <v>60000</v>
      </c>
      <c r="BJ75" s="114">
        <v>60000</v>
      </c>
      <c r="BK75" s="114">
        <v>60000</v>
      </c>
      <c r="BL75" s="114">
        <v>60000</v>
      </c>
      <c r="BM75" s="114">
        <v>60000</v>
      </c>
      <c r="BN75" s="114">
        <v>60000</v>
      </c>
      <c r="BO75" s="114">
        <v>60000</v>
      </c>
      <c r="BP75" s="114">
        <v>60000</v>
      </c>
      <c r="BQ75" s="114">
        <v>60000</v>
      </c>
      <c r="BR75" s="114">
        <v>60000</v>
      </c>
      <c r="BS75" s="114">
        <v>60000</v>
      </c>
      <c r="BT75" s="114">
        <v>60000</v>
      </c>
      <c r="BU75" s="114">
        <v>60000</v>
      </c>
      <c r="BV75" s="114">
        <v>60000</v>
      </c>
      <c r="BW75" s="114">
        <v>60000</v>
      </c>
      <c r="BX75" s="114">
        <v>60000</v>
      </c>
      <c r="BY75" s="114">
        <v>60000</v>
      </c>
      <c r="BZ75" s="114">
        <v>60000</v>
      </c>
      <c r="CA75" s="114">
        <v>60000</v>
      </c>
      <c r="CB75" s="114">
        <v>60000</v>
      </c>
      <c r="CC75" s="114">
        <v>60000</v>
      </c>
      <c r="CD75" s="114">
        <v>60000</v>
      </c>
      <c r="CE75" s="114">
        <v>60000</v>
      </c>
      <c r="CF75" s="114">
        <v>60000</v>
      </c>
      <c r="CG75" s="114">
        <v>60000</v>
      </c>
      <c r="CH75" s="114">
        <v>60000</v>
      </c>
      <c r="CI75" s="114">
        <v>60000</v>
      </c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</row>
    <row r="76" spans="1:111" s="6" customFormat="1" ht="12.75">
      <c r="A76" s="8"/>
      <c r="B76" s="24" t="s">
        <v>49</v>
      </c>
      <c r="C76" s="12">
        <f t="shared" si="78"/>
        <v>88600</v>
      </c>
      <c r="D76" s="114">
        <v>800</v>
      </c>
      <c r="E76" s="114">
        <v>800</v>
      </c>
      <c r="F76" s="114">
        <v>800</v>
      </c>
      <c r="G76" s="114">
        <v>800</v>
      </c>
      <c r="H76" s="114">
        <v>1000</v>
      </c>
      <c r="I76" s="114">
        <v>1000</v>
      </c>
      <c r="J76" s="114">
        <v>1000</v>
      </c>
      <c r="K76" s="114">
        <v>1000</v>
      </c>
      <c r="L76" s="114">
        <v>1800</v>
      </c>
      <c r="M76" s="114">
        <v>1800</v>
      </c>
      <c r="N76" s="114">
        <v>1800</v>
      </c>
      <c r="O76" s="114">
        <v>4000</v>
      </c>
      <c r="P76" s="114">
        <v>6000</v>
      </c>
      <c r="Q76" s="114">
        <v>6000</v>
      </c>
      <c r="R76" s="114">
        <v>6000</v>
      </c>
      <c r="S76" s="114">
        <v>6000</v>
      </c>
      <c r="T76" s="114">
        <v>6000</v>
      </c>
      <c r="U76" s="114">
        <v>6000</v>
      </c>
      <c r="V76" s="114">
        <v>6000</v>
      </c>
      <c r="W76" s="114">
        <v>6000</v>
      </c>
      <c r="X76" s="114">
        <v>6000</v>
      </c>
      <c r="Y76" s="114">
        <v>6000</v>
      </c>
      <c r="Z76" s="114">
        <v>6000</v>
      </c>
      <c r="AA76" s="114">
        <v>6000</v>
      </c>
      <c r="AB76" s="114">
        <v>6000</v>
      </c>
      <c r="AC76" s="114">
        <v>6000</v>
      </c>
      <c r="AD76" s="114">
        <v>6000</v>
      </c>
      <c r="AE76" s="114">
        <v>6000</v>
      </c>
      <c r="AF76" s="114">
        <v>6000</v>
      </c>
      <c r="AG76" s="114">
        <v>6000</v>
      </c>
      <c r="AH76" s="114">
        <v>6000</v>
      </c>
      <c r="AI76" s="114">
        <v>6000</v>
      </c>
      <c r="AJ76" s="114">
        <v>6000</v>
      </c>
      <c r="AK76" s="114">
        <v>6000</v>
      </c>
      <c r="AL76" s="114">
        <v>6000</v>
      </c>
      <c r="AM76" s="114">
        <v>6000</v>
      </c>
      <c r="AN76" s="114">
        <v>6000</v>
      </c>
      <c r="AO76" s="114">
        <v>6000</v>
      </c>
      <c r="AP76" s="114">
        <v>6000</v>
      </c>
      <c r="AQ76" s="114">
        <v>6000</v>
      </c>
      <c r="AR76" s="114">
        <v>6000</v>
      </c>
      <c r="AS76" s="114">
        <v>6000</v>
      </c>
      <c r="AT76" s="114">
        <v>6000</v>
      </c>
      <c r="AU76" s="114">
        <v>6000</v>
      </c>
      <c r="AV76" s="114">
        <v>6000</v>
      </c>
      <c r="AW76" s="114">
        <v>6000</v>
      </c>
      <c r="AX76" s="114">
        <v>6000</v>
      </c>
      <c r="AY76" s="114">
        <v>6000</v>
      </c>
      <c r="AZ76" s="114">
        <v>6000</v>
      </c>
      <c r="BA76" s="114">
        <v>6000</v>
      </c>
      <c r="BB76" s="114">
        <v>6000</v>
      </c>
      <c r="BC76" s="114">
        <v>6000</v>
      </c>
      <c r="BD76" s="114">
        <v>6000</v>
      </c>
      <c r="BE76" s="114">
        <v>6000</v>
      </c>
      <c r="BF76" s="114">
        <v>6000</v>
      </c>
      <c r="BG76" s="114">
        <v>6000</v>
      </c>
      <c r="BH76" s="114">
        <v>6000</v>
      </c>
      <c r="BI76" s="114">
        <v>6000</v>
      </c>
      <c r="BJ76" s="114">
        <v>6000</v>
      </c>
      <c r="BK76" s="114">
        <v>6000</v>
      </c>
      <c r="BL76" s="114">
        <v>6000</v>
      </c>
      <c r="BM76" s="114">
        <v>6000</v>
      </c>
      <c r="BN76" s="114">
        <v>6000</v>
      </c>
      <c r="BO76" s="114">
        <v>6000</v>
      </c>
      <c r="BP76" s="114">
        <v>6000</v>
      </c>
      <c r="BQ76" s="114">
        <v>6000</v>
      </c>
      <c r="BR76" s="114">
        <v>6000</v>
      </c>
      <c r="BS76" s="114">
        <v>6000</v>
      </c>
      <c r="BT76" s="114">
        <v>6000</v>
      </c>
      <c r="BU76" s="114">
        <v>6000</v>
      </c>
      <c r="BV76" s="114">
        <v>6000</v>
      </c>
      <c r="BW76" s="114">
        <v>6000</v>
      </c>
      <c r="BX76" s="114">
        <v>6000</v>
      </c>
      <c r="BY76" s="114">
        <v>6000</v>
      </c>
      <c r="BZ76" s="114">
        <v>6000</v>
      </c>
      <c r="CA76" s="114">
        <v>6000</v>
      </c>
      <c r="CB76" s="114">
        <v>6000</v>
      </c>
      <c r="CC76" s="114">
        <v>6000</v>
      </c>
      <c r="CD76" s="114">
        <v>6000</v>
      </c>
      <c r="CE76" s="114">
        <v>6000</v>
      </c>
      <c r="CF76" s="114">
        <v>6000</v>
      </c>
      <c r="CG76" s="114">
        <v>6000</v>
      </c>
      <c r="CH76" s="114">
        <v>6000</v>
      </c>
      <c r="CI76" s="114">
        <v>6000</v>
      </c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</row>
    <row r="77" spans="1:111" s="6" customFormat="1" ht="12.75">
      <c r="A77" s="8"/>
      <c r="B77" s="24" t="s">
        <v>50</v>
      </c>
      <c r="C77" s="12">
        <f t="shared" si="78"/>
        <v>34400</v>
      </c>
      <c r="D77" s="114">
        <v>100</v>
      </c>
      <c r="E77" s="114">
        <v>100</v>
      </c>
      <c r="F77" s="114">
        <v>100</v>
      </c>
      <c r="G77" s="114">
        <v>100</v>
      </c>
      <c r="H77" s="114">
        <v>250</v>
      </c>
      <c r="I77" s="114">
        <v>250</v>
      </c>
      <c r="J77" s="114">
        <v>250</v>
      </c>
      <c r="K77" s="114">
        <v>250</v>
      </c>
      <c r="L77" s="114">
        <v>500</v>
      </c>
      <c r="M77" s="114">
        <v>500</v>
      </c>
      <c r="N77" s="114">
        <v>500</v>
      </c>
      <c r="O77" s="114">
        <v>1500</v>
      </c>
      <c r="P77" s="114">
        <v>2500</v>
      </c>
      <c r="Q77" s="114">
        <v>2500</v>
      </c>
      <c r="R77" s="114">
        <v>2500</v>
      </c>
      <c r="S77" s="114">
        <v>2500</v>
      </c>
      <c r="T77" s="114">
        <v>2500</v>
      </c>
      <c r="U77" s="114">
        <v>2500</v>
      </c>
      <c r="V77" s="114">
        <v>2500</v>
      </c>
      <c r="W77" s="114">
        <v>2500</v>
      </c>
      <c r="X77" s="114">
        <v>2500</v>
      </c>
      <c r="Y77" s="114">
        <v>2500</v>
      </c>
      <c r="Z77" s="114">
        <v>2500</v>
      </c>
      <c r="AA77" s="114">
        <v>2500</v>
      </c>
      <c r="AB77" s="114">
        <v>2500</v>
      </c>
      <c r="AC77" s="114">
        <v>2500</v>
      </c>
      <c r="AD77" s="114">
        <v>2500</v>
      </c>
      <c r="AE77" s="114">
        <v>2500</v>
      </c>
      <c r="AF77" s="114">
        <v>2500</v>
      </c>
      <c r="AG77" s="114">
        <v>2500</v>
      </c>
      <c r="AH77" s="114">
        <v>2500</v>
      </c>
      <c r="AI77" s="114">
        <v>2500</v>
      </c>
      <c r="AJ77" s="114">
        <v>2500</v>
      </c>
      <c r="AK77" s="114">
        <v>2500</v>
      </c>
      <c r="AL77" s="114">
        <v>2500</v>
      </c>
      <c r="AM77" s="114">
        <v>2500</v>
      </c>
      <c r="AN77" s="114">
        <v>2500</v>
      </c>
      <c r="AO77" s="114">
        <v>2500</v>
      </c>
      <c r="AP77" s="114">
        <v>2500</v>
      </c>
      <c r="AQ77" s="114">
        <v>2500</v>
      </c>
      <c r="AR77" s="114">
        <v>2500</v>
      </c>
      <c r="AS77" s="114">
        <v>2500</v>
      </c>
      <c r="AT77" s="114">
        <v>2500</v>
      </c>
      <c r="AU77" s="114">
        <v>2500</v>
      </c>
      <c r="AV77" s="114">
        <v>2500</v>
      </c>
      <c r="AW77" s="114">
        <v>2500</v>
      </c>
      <c r="AX77" s="114">
        <v>2500</v>
      </c>
      <c r="AY77" s="114">
        <v>2500</v>
      </c>
      <c r="AZ77" s="114">
        <v>2500</v>
      </c>
      <c r="BA77" s="114">
        <v>2500</v>
      </c>
      <c r="BB77" s="114">
        <v>2500</v>
      </c>
      <c r="BC77" s="114">
        <v>2500</v>
      </c>
      <c r="BD77" s="114">
        <v>2500</v>
      </c>
      <c r="BE77" s="114">
        <v>2500</v>
      </c>
      <c r="BF77" s="114">
        <v>2500</v>
      </c>
      <c r="BG77" s="114">
        <v>2500</v>
      </c>
      <c r="BH77" s="114">
        <v>2500</v>
      </c>
      <c r="BI77" s="114">
        <v>2500</v>
      </c>
      <c r="BJ77" s="114">
        <v>2500</v>
      </c>
      <c r="BK77" s="114">
        <v>2500</v>
      </c>
      <c r="BL77" s="114">
        <v>2500</v>
      </c>
      <c r="BM77" s="114">
        <v>2500</v>
      </c>
      <c r="BN77" s="114">
        <v>2500</v>
      </c>
      <c r="BO77" s="114">
        <v>2500</v>
      </c>
      <c r="BP77" s="114">
        <v>2500</v>
      </c>
      <c r="BQ77" s="114">
        <v>2500</v>
      </c>
      <c r="BR77" s="114">
        <v>2500</v>
      </c>
      <c r="BS77" s="114">
        <v>2500</v>
      </c>
      <c r="BT77" s="114">
        <v>2500</v>
      </c>
      <c r="BU77" s="114">
        <v>2500</v>
      </c>
      <c r="BV77" s="114">
        <v>2500</v>
      </c>
      <c r="BW77" s="114">
        <v>2500</v>
      </c>
      <c r="BX77" s="114">
        <v>2500</v>
      </c>
      <c r="BY77" s="114">
        <v>2500</v>
      </c>
      <c r="BZ77" s="114">
        <v>2500</v>
      </c>
      <c r="CA77" s="114">
        <v>2500</v>
      </c>
      <c r="CB77" s="114">
        <v>2500</v>
      </c>
      <c r="CC77" s="114">
        <v>2500</v>
      </c>
      <c r="CD77" s="114">
        <v>2500</v>
      </c>
      <c r="CE77" s="114">
        <v>2500</v>
      </c>
      <c r="CF77" s="114">
        <v>2500</v>
      </c>
      <c r="CG77" s="114">
        <v>2500</v>
      </c>
      <c r="CH77" s="114">
        <v>2500</v>
      </c>
      <c r="CI77" s="114">
        <v>2500</v>
      </c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</row>
    <row r="78" spans="1:111" s="6" customFormat="1" ht="12">
      <c r="A78" s="8"/>
      <c r="B78" s="24" t="s">
        <v>46</v>
      </c>
      <c r="C78" s="12">
        <f t="shared" si="78"/>
        <v>620000</v>
      </c>
      <c r="D78" s="118">
        <v>10000</v>
      </c>
      <c r="E78" s="118">
        <v>10000</v>
      </c>
      <c r="F78" s="118">
        <v>10000</v>
      </c>
      <c r="G78" s="118">
        <v>10000</v>
      </c>
      <c r="H78" s="118">
        <v>20000</v>
      </c>
      <c r="I78" s="118">
        <v>20000</v>
      </c>
      <c r="J78" s="118">
        <v>20000</v>
      </c>
      <c r="K78" s="118">
        <v>20000</v>
      </c>
      <c r="L78" s="118">
        <v>30000</v>
      </c>
      <c r="M78" s="118">
        <v>30000</v>
      </c>
      <c r="N78" s="118">
        <v>30000</v>
      </c>
      <c r="O78" s="118">
        <v>30000</v>
      </c>
      <c r="P78" s="118">
        <v>30000</v>
      </c>
      <c r="Q78" s="118">
        <v>30000</v>
      </c>
      <c r="R78" s="118">
        <v>30000</v>
      </c>
      <c r="S78" s="118">
        <v>30000</v>
      </c>
      <c r="T78" s="118">
        <v>30000</v>
      </c>
      <c r="U78" s="118">
        <v>30000</v>
      </c>
      <c r="V78" s="118">
        <v>30000</v>
      </c>
      <c r="W78" s="118">
        <v>30000</v>
      </c>
      <c r="X78" s="118">
        <v>30000</v>
      </c>
      <c r="Y78" s="118">
        <v>30000</v>
      </c>
      <c r="Z78" s="118">
        <v>40000</v>
      </c>
      <c r="AA78" s="118">
        <v>40000</v>
      </c>
      <c r="AB78" s="118">
        <v>40000</v>
      </c>
      <c r="AC78" s="118">
        <v>40000</v>
      </c>
      <c r="AD78" s="118">
        <v>40000</v>
      </c>
      <c r="AE78" s="118">
        <v>40000</v>
      </c>
      <c r="AF78" s="118">
        <v>40000</v>
      </c>
      <c r="AG78" s="118">
        <v>40000</v>
      </c>
      <c r="AH78" s="118">
        <v>40000</v>
      </c>
      <c r="AI78" s="118">
        <v>40000</v>
      </c>
      <c r="AJ78" s="118">
        <v>40000</v>
      </c>
      <c r="AK78" s="118">
        <v>40000</v>
      </c>
      <c r="AL78" s="118">
        <v>40000</v>
      </c>
      <c r="AM78" s="118">
        <v>40000</v>
      </c>
      <c r="AN78" s="118">
        <v>50000</v>
      </c>
      <c r="AO78" s="118">
        <v>50000</v>
      </c>
      <c r="AP78" s="118">
        <v>50000</v>
      </c>
      <c r="AQ78" s="118">
        <v>50000</v>
      </c>
      <c r="AR78" s="118">
        <v>50000</v>
      </c>
      <c r="AS78" s="118">
        <v>50000</v>
      </c>
      <c r="AT78" s="118">
        <v>50000</v>
      </c>
      <c r="AU78" s="118">
        <v>50000</v>
      </c>
      <c r="AV78" s="118">
        <v>50000</v>
      </c>
      <c r="AW78" s="118">
        <v>50000</v>
      </c>
      <c r="AX78" s="118">
        <v>50000</v>
      </c>
      <c r="AY78" s="118">
        <v>50000</v>
      </c>
      <c r="AZ78" s="118">
        <v>50000</v>
      </c>
      <c r="BA78" s="118">
        <v>50000</v>
      </c>
      <c r="BB78" s="118">
        <v>50000</v>
      </c>
      <c r="BC78" s="118">
        <v>50000</v>
      </c>
      <c r="BD78" s="118">
        <v>50000</v>
      </c>
      <c r="BE78" s="118">
        <v>50000</v>
      </c>
      <c r="BF78" s="118">
        <v>50000</v>
      </c>
      <c r="BG78" s="118">
        <v>50000</v>
      </c>
      <c r="BH78" s="118">
        <v>50000</v>
      </c>
      <c r="BI78" s="118">
        <v>50000</v>
      </c>
      <c r="BJ78" s="118">
        <v>50000</v>
      </c>
      <c r="BK78" s="118">
        <v>50000</v>
      </c>
      <c r="BL78" s="118">
        <v>50000</v>
      </c>
      <c r="BM78" s="118">
        <v>50000</v>
      </c>
      <c r="BN78" s="118">
        <v>50000</v>
      </c>
      <c r="BO78" s="118">
        <v>50000</v>
      </c>
      <c r="BP78" s="118">
        <v>50000</v>
      </c>
      <c r="BQ78" s="118">
        <v>50000</v>
      </c>
      <c r="BR78" s="118">
        <v>50000</v>
      </c>
      <c r="BS78" s="118">
        <v>50000</v>
      </c>
      <c r="BT78" s="118">
        <v>50000</v>
      </c>
      <c r="BU78" s="118">
        <v>50000</v>
      </c>
      <c r="BV78" s="118">
        <v>50000</v>
      </c>
      <c r="BW78" s="118">
        <v>50000</v>
      </c>
      <c r="BX78" s="118">
        <v>50000</v>
      </c>
      <c r="BY78" s="118">
        <v>50000</v>
      </c>
      <c r="BZ78" s="118">
        <v>50000</v>
      </c>
      <c r="CA78" s="118">
        <v>50000</v>
      </c>
      <c r="CB78" s="118">
        <v>50000</v>
      </c>
      <c r="CC78" s="118">
        <v>50000</v>
      </c>
      <c r="CD78" s="118">
        <v>50000</v>
      </c>
      <c r="CE78" s="118">
        <v>50000</v>
      </c>
      <c r="CF78" s="118">
        <v>50000</v>
      </c>
      <c r="CG78" s="118">
        <v>50000</v>
      </c>
      <c r="CH78" s="118">
        <v>50000</v>
      </c>
      <c r="CI78" s="118">
        <v>50000</v>
      </c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</row>
    <row r="79" spans="1:111" s="19" customFormat="1" ht="12.75">
      <c r="A79" s="17"/>
      <c r="B79" s="18" t="s">
        <v>51</v>
      </c>
      <c r="C79" s="12">
        <f t="shared" si="78"/>
        <v>1768000</v>
      </c>
      <c r="D79" s="122">
        <f aca="true" t="shared" si="92" ref="D79:AI79">SUM(D75:D78)</f>
        <v>35900</v>
      </c>
      <c r="E79" s="122">
        <f t="shared" si="92"/>
        <v>35900</v>
      </c>
      <c r="F79" s="122">
        <f t="shared" si="92"/>
        <v>35900</v>
      </c>
      <c r="G79" s="122">
        <f t="shared" si="92"/>
        <v>35900</v>
      </c>
      <c r="H79" s="122">
        <f t="shared" si="92"/>
        <v>56250</v>
      </c>
      <c r="I79" s="122">
        <f t="shared" si="92"/>
        <v>56250</v>
      </c>
      <c r="J79" s="122">
        <f t="shared" si="92"/>
        <v>46250</v>
      </c>
      <c r="K79" s="122">
        <f t="shared" si="92"/>
        <v>51250</v>
      </c>
      <c r="L79" s="122">
        <f t="shared" si="92"/>
        <v>67300</v>
      </c>
      <c r="M79" s="122">
        <f t="shared" si="92"/>
        <v>67300</v>
      </c>
      <c r="N79" s="122">
        <f t="shared" si="92"/>
        <v>67300</v>
      </c>
      <c r="O79" s="122">
        <f t="shared" si="92"/>
        <v>70500</v>
      </c>
      <c r="P79" s="122">
        <f t="shared" si="92"/>
        <v>78500</v>
      </c>
      <c r="Q79" s="122">
        <f t="shared" si="92"/>
        <v>58500</v>
      </c>
      <c r="R79" s="122">
        <f t="shared" si="92"/>
        <v>98500</v>
      </c>
      <c r="S79" s="122">
        <f t="shared" si="92"/>
        <v>98500</v>
      </c>
      <c r="T79" s="122">
        <f t="shared" si="92"/>
        <v>98500</v>
      </c>
      <c r="U79" s="122">
        <f t="shared" si="92"/>
        <v>98500</v>
      </c>
      <c r="V79" s="122">
        <f t="shared" si="92"/>
        <v>98500</v>
      </c>
      <c r="W79" s="122">
        <f t="shared" si="92"/>
        <v>98500</v>
      </c>
      <c r="X79" s="122">
        <f t="shared" si="92"/>
        <v>98500</v>
      </c>
      <c r="Y79" s="122">
        <f t="shared" si="92"/>
        <v>98500</v>
      </c>
      <c r="Z79" s="122">
        <f t="shared" si="92"/>
        <v>108500</v>
      </c>
      <c r="AA79" s="122">
        <f t="shared" si="92"/>
        <v>108500</v>
      </c>
      <c r="AB79" s="122">
        <f t="shared" si="92"/>
        <v>108500</v>
      </c>
      <c r="AC79" s="122">
        <f t="shared" si="92"/>
        <v>108500</v>
      </c>
      <c r="AD79" s="122">
        <f t="shared" si="92"/>
        <v>108500</v>
      </c>
      <c r="AE79" s="122">
        <f t="shared" si="92"/>
        <v>108500</v>
      </c>
      <c r="AF79" s="122">
        <f t="shared" si="92"/>
        <v>108500</v>
      </c>
      <c r="AG79" s="122">
        <f t="shared" si="92"/>
        <v>108500</v>
      </c>
      <c r="AH79" s="122">
        <f t="shared" si="92"/>
        <v>108500</v>
      </c>
      <c r="AI79" s="122">
        <f t="shared" si="92"/>
        <v>108500</v>
      </c>
      <c r="AJ79" s="122">
        <f aca="true" t="shared" si="93" ref="AJ79:BO79">SUM(AJ75:AJ78)</f>
        <v>108500</v>
      </c>
      <c r="AK79" s="122">
        <f t="shared" si="93"/>
        <v>108500</v>
      </c>
      <c r="AL79" s="122">
        <f t="shared" si="93"/>
        <v>108500</v>
      </c>
      <c r="AM79" s="122">
        <f t="shared" si="93"/>
        <v>108500</v>
      </c>
      <c r="AN79" s="122">
        <f t="shared" si="93"/>
        <v>118500</v>
      </c>
      <c r="AO79" s="122">
        <f t="shared" si="93"/>
        <v>118500</v>
      </c>
      <c r="AP79" s="122">
        <f t="shared" si="93"/>
        <v>118500</v>
      </c>
      <c r="AQ79" s="122">
        <f t="shared" si="93"/>
        <v>118500</v>
      </c>
      <c r="AR79" s="122">
        <f t="shared" si="93"/>
        <v>118500</v>
      </c>
      <c r="AS79" s="122">
        <f t="shared" si="93"/>
        <v>118500</v>
      </c>
      <c r="AT79" s="122">
        <f t="shared" si="93"/>
        <v>118500</v>
      </c>
      <c r="AU79" s="122">
        <f t="shared" si="93"/>
        <v>118500</v>
      </c>
      <c r="AV79" s="122">
        <f t="shared" si="93"/>
        <v>118500</v>
      </c>
      <c r="AW79" s="122">
        <f t="shared" si="93"/>
        <v>118500</v>
      </c>
      <c r="AX79" s="122">
        <f t="shared" si="93"/>
        <v>118500</v>
      </c>
      <c r="AY79" s="122">
        <f t="shared" si="93"/>
        <v>118500</v>
      </c>
      <c r="AZ79" s="122">
        <f t="shared" si="93"/>
        <v>118500</v>
      </c>
      <c r="BA79" s="122">
        <f t="shared" si="93"/>
        <v>118500</v>
      </c>
      <c r="BB79" s="122">
        <f t="shared" si="93"/>
        <v>118500</v>
      </c>
      <c r="BC79" s="122">
        <f t="shared" si="93"/>
        <v>118500</v>
      </c>
      <c r="BD79" s="122">
        <f t="shared" si="93"/>
        <v>118500</v>
      </c>
      <c r="BE79" s="122">
        <f t="shared" si="93"/>
        <v>118500</v>
      </c>
      <c r="BF79" s="122">
        <f t="shared" si="93"/>
        <v>118500</v>
      </c>
      <c r="BG79" s="122">
        <f t="shared" si="93"/>
        <v>118500</v>
      </c>
      <c r="BH79" s="122">
        <f t="shared" si="93"/>
        <v>118500</v>
      </c>
      <c r="BI79" s="122">
        <f t="shared" si="93"/>
        <v>118500</v>
      </c>
      <c r="BJ79" s="122">
        <f t="shared" si="93"/>
        <v>118500</v>
      </c>
      <c r="BK79" s="122">
        <f t="shared" si="93"/>
        <v>118500</v>
      </c>
      <c r="BL79" s="122">
        <f t="shared" si="93"/>
        <v>118500</v>
      </c>
      <c r="BM79" s="122">
        <f t="shared" si="93"/>
        <v>118500</v>
      </c>
      <c r="BN79" s="122">
        <f t="shared" si="93"/>
        <v>118500</v>
      </c>
      <c r="BO79" s="122">
        <f t="shared" si="93"/>
        <v>118500</v>
      </c>
      <c r="BP79" s="122">
        <f aca="true" t="shared" si="94" ref="BP79:CI79">SUM(BP75:BP78)</f>
        <v>118500</v>
      </c>
      <c r="BQ79" s="122">
        <f t="shared" si="94"/>
        <v>118500</v>
      </c>
      <c r="BR79" s="122">
        <f t="shared" si="94"/>
        <v>118500</v>
      </c>
      <c r="BS79" s="122">
        <f t="shared" si="94"/>
        <v>118500</v>
      </c>
      <c r="BT79" s="122">
        <f t="shared" si="94"/>
        <v>118500</v>
      </c>
      <c r="BU79" s="122">
        <f t="shared" si="94"/>
        <v>118500</v>
      </c>
      <c r="BV79" s="122">
        <f t="shared" si="94"/>
        <v>118500</v>
      </c>
      <c r="BW79" s="122">
        <f t="shared" si="94"/>
        <v>118500</v>
      </c>
      <c r="BX79" s="122">
        <f t="shared" si="94"/>
        <v>118500</v>
      </c>
      <c r="BY79" s="122">
        <f t="shared" si="94"/>
        <v>118500</v>
      </c>
      <c r="BZ79" s="122">
        <f t="shared" si="94"/>
        <v>118500</v>
      </c>
      <c r="CA79" s="122">
        <f t="shared" si="94"/>
        <v>118500</v>
      </c>
      <c r="CB79" s="122">
        <f t="shared" si="94"/>
        <v>118500</v>
      </c>
      <c r="CC79" s="122">
        <f t="shared" si="94"/>
        <v>118500</v>
      </c>
      <c r="CD79" s="122">
        <f t="shared" si="94"/>
        <v>118500</v>
      </c>
      <c r="CE79" s="122">
        <f t="shared" si="94"/>
        <v>118500</v>
      </c>
      <c r="CF79" s="122">
        <f t="shared" si="94"/>
        <v>118500</v>
      </c>
      <c r="CG79" s="122">
        <f t="shared" si="94"/>
        <v>118500</v>
      </c>
      <c r="CH79" s="122">
        <f t="shared" si="94"/>
        <v>118500</v>
      </c>
      <c r="CI79" s="122">
        <f t="shared" si="94"/>
        <v>118500</v>
      </c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</row>
    <row r="80" spans="1:111" s="19" customFormat="1" ht="12.75">
      <c r="A80" s="17"/>
      <c r="B80" s="28" t="s">
        <v>52</v>
      </c>
      <c r="C80" s="12">
        <f t="shared" si="78"/>
        <v>3994880</v>
      </c>
      <c r="D80" s="114">
        <v>72000</v>
      </c>
      <c r="E80" s="114">
        <v>72000</v>
      </c>
      <c r="F80" s="114">
        <v>72000</v>
      </c>
      <c r="G80" s="114">
        <v>72000</v>
      </c>
      <c r="H80" s="114">
        <v>72000</v>
      </c>
      <c r="I80" s="114">
        <v>72000</v>
      </c>
      <c r="J80" s="114">
        <v>72000</v>
      </c>
      <c r="K80" s="114">
        <v>72000</v>
      </c>
      <c r="L80" s="114">
        <v>80000</v>
      </c>
      <c r="M80" s="114">
        <v>80000</v>
      </c>
      <c r="N80" s="114">
        <v>80000</v>
      </c>
      <c r="O80" s="114">
        <v>80000</v>
      </c>
      <c r="P80" s="114">
        <v>258240</v>
      </c>
      <c r="Q80" s="114">
        <v>258240</v>
      </c>
      <c r="R80" s="114">
        <v>258240</v>
      </c>
      <c r="S80" s="114">
        <v>258240</v>
      </c>
      <c r="T80" s="114">
        <v>258240</v>
      </c>
      <c r="U80" s="114">
        <v>258240</v>
      </c>
      <c r="V80" s="114">
        <v>258240</v>
      </c>
      <c r="W80" s="114">
        <v>258240</v>
      </c>
      <c r="X80" s="114">
        <v>258240</v>
      </c>
      <c r="Y80" s="114">
        <v>258240</v>
      </c>
      <c r="Z80" s="114">
        <v>258240</v>
      </c>
      <c r="AA80" s="114">
        <v>258240</v>
      </c>
      <c r="AB80" s="114">
        <v>258240</v>
      </c>
      <c r="AC80" s="114">
        <v>258240</v>
      </c>
      <c r="AD80" s="114">
        <v>258240</v>
      </c>
      <c r="AE80" s="114">
        <v>258240</v>
      </c>
      <c r="AF80" s="114">
        <v>258240</v>
      </c>
      <c r="AG80" s="114">
        <v>258240</v>
      </c>
      <c r="AH80" s="114">
        <v>258240</v>
      </c>
      <c r="AI80" s="114">
        <v>258240</v>
      </c>
      <c r="AJ80" s="114">
        <v>258240</v>
      </c>
      <c r="AK80" s="114">
        <v>258240</v>
      </c>
      <c r="AL80" s="114">
        <v>258240</v>
      </c>
      <c r="AM80" s="114">
        <v>258240</v>
      </c>
      <c r="AN80" s="114">
        <v>258240</v>
      </c>
      <c r="AO80" s="114">
        <v>258240</v>
      </c>
      <c r="AP80" s="114">
        <v>258240</v>
      </c>
      <c r="AQ80" s="114">
        <v>258240</v>
      </c>
      <c r="AR80" s="114">
        <v>258240</v>
      </c>
      <c r="AS80" s="114">
        <v>258240</v>
      </c>
      <c r="AT80" s="114">
        <v>258240</v>
      </c>
      <c r="AU80" s="114">
        <v>258240</v>
      </c>
      <c r="AV80" s="114">
        <v>258240</v>
      </c>
      <c r="AW80" s="114">
        <v>258240</v>
      </c>
      <c r="AX80" s="114">
        <v>258240</v>
      </c>
      <c r="AY80" s="114">
        <v>258240</v>
      </c>
      <c r="AZ80" s="114">
        <v>258240</v>
      </c>
      <c r="BA80" s="114">
        <v>258240</v>
      </c>
      <c r="BB80" s="114">
        <v>258240</v>
      </c>
      <c r="BC80" s="114">
        <v>258240</v>
      </c>
      <c r="BD80" s="114">
        <v>258240</v>
      </c>
      <c r="BE80" s="114">
        <v>258240</v>
      </c>
      <c r="BF80" s="114">
        <v>258240</v>
      </c>
      <c r="BG80" s="114">
        <v>258240</v>
      </c>
      <c r="BH80" s="114">
        <v>258240</v>
      </c>
      <c r="BI80" s="114">
        <v>258240</v>
      </c>
      <c r="BJ80" s="114">
        <v>258240</v>
      </c>
      <c r="BK80" s="114">
        <v>258240</v>
      </c>
      <c r="BL80" s="114">
        <v>258240</v>
      </c>
      <c r="BM80" s="114">
        <v>258240</v>
      </c>
      <c r="BN80" s="114">
        <v>258240</v>
      </c>
      <c r="BO80" s="114">
        <v>258240</v>
      </c>
      <c r="BP80" s="114">
        <v>258240</v>
      </c>
      <c r="BQ80" s="114">
        <v>258240</v>
      </c>
      <c r="BR80" s="114">
        <v>258240</v>
      </c>
      <c r="BS80" s="114">
        <v>258240</v>
      </c>
      <c r="BT80" s="114">
        <v>258240</v>
      </c>
      <c r="BU80" s="114">
        <v>258240</v>
      </c>
      <c r="BV80" s="114">
        <v>258240</v>
      </c>
      <c r="BW80" s="114">
        <v>258240</v>
      </c>
      <c r="BX80" s="114">
        <v>258240</v>
      </c>
      <c r="BY80" s="114">
        <v>258240</v>
      </c>
      <c r="BZ80" s="114">
        <v>258240</v>
      </c>
      <c r="CA80" s="114">
        <v>258240</v>
      </c>
      <c r="CB80" s="114">
        <v>258240</v>
      </c>
      <c r="CC80" s="114">
        <v>258240</v>
      </c>
      <c r="CD80" s="114">
        <v>258240</v>
      </c>
      <c r="CE80" s="114">
        <v>258240</v>
      </c>
      <c r="CF80" s="114">
        <v>258240</v>
      </c>
      <c r="CG80" s="114">
        <v>258240</v>
      </c>
      <c r="CH80" s="114">
        <v>258240</v>
      </c>
      <c r="CI80" s="114">
        <v>258240</v>
      </c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</row>
    <row r="81" spans="1:111" s="19" customFormat="1" ht="25.5">
      <c r="A81" s="17"/>
      <c r="B81" s="28" t="s">
        <v>53</v>
      </c>
      <c r="C81" s="12">
        <f t="shared" si="78"/>
        <v>12251180</v>
      </c>
      <c r="D81" s="114"/>
      <c r="E81" s="114"/>
      <c r="F81" s="114"/>
      <c r="G81" s="114"/>
      <c r="H81" s="114">
        <v>31100</v>
      </c>
      <c r="I81" s="114">
        <v>31100</v>
      </c>
      <c r="J81" s="114">
        <v>31100</v>
      </c>
      <c r="K81" s="114">
        <v>31100</v>
      </c>
      <c r="L81" s="114">
        <v>57600</v>
      </c>
      <c r="M81" s="114">
        <v>57600</v>
      </c>
      <c r="N81" s="114">
        <v>300000</v>
      </c>
      <c r="O81" s="114">
        <v>400000</v>
      </c>
      <c r="P81" s="114">
        <v>600000</v>
      </c>
      <c r="Q81" s="114">
        <v>973780</v>
      </c>
      <c r="R81" s="114">
        <v>973780</v>
      </c>
      <c r="S81" s="114">
        <v>973780</v>
      </c>
      <c r="T81" s="114">
        <v>973780</v>
      </c>
      <c r="U81" s="114">
        <v>973780</v>
      </c>
      <c r="V81" s="114">
        <v>973780</v>
      </c>
      <c r="W81" s="114">
        <v>973780</v>
      </c>
      <c r="X81" s="114">
        <v>973780</v>
      </c>
      <c r="Y81" s="114">
        <v>973780</v>
      </c>
      <c r="Z81" s="114">
        <v>973780</v>
      </c>
      <c r="AA81" s="114">
        <v>973780</v>
      </c>
      <c r="AB81" s="114">
        <v>973780</v>
      </c>
      <c r="AC81" s="114">
        <v>973780</v>
      </c>
      <c r="AD81" s="114">
        <v>973780</v>
      </c>
      <c r="AE81" s="114">
        <v>973780</v>
      </c>
      <c r="AF81" s="114">
        <v>973780</v>
      </c>
      <c r="AG81" s="114">
        <v>973780</v>
      </c>
      <c r="AH81" s="114">
        <v>973780</v>
      </c>
      <c r="AI81" s="114">
        <v>973780</v>
      </c>
      <c r="AJ81" s="114">
        <v>973780</v>
      </c>
      <c r="AK81" s="114">
        <v>973780</v>
      </c>
      <c r="AL81" s="114">
        <v>973780</v>
      </c>
      <c r="AM81" s="114">
        <v>973780</v>
      </c>
      <c r="AN81" s="114">
        <v>973780</v>
      </c>
      <c r="AO81" s="114">
        <v>973780</v>
      </c>
      <c r="AP81" s="114">
        <v>973780</v>
      </c>
      <c r="AQ81" s="114">
        <v>973780</v>
      </c>
      <c r="AR81" s="114">
        <v>973780</v>
      </c>
      <c r="AS81" s="114">
        <v>973780</v>
      </c>
      <c r="AT81" s="114">
        <v>973780</v>
      </c>
      <c r="AU81" s="114">
        <v>973780</v>
      </c>
      <c r="AV81" s="114">
        <v>973780</v>
      </c>
      <c r="AW81" s="114">
        <v>973780</v>
      </c>
      <c r="AX81" s="114">
        <v>973780</v>
      </c>
      <c r="AY81" s="114">
        <v>973780</v>
      </c>
      <c r="AZ81" s="114">
        <v>973780</v>
      </c>
      <c r="BA81" s="114">
        <v>973780</v>
      </c>
      <c r="BB81" s="114">
        <v>973780</v>
      </c>
      <c r="BC81" s="114">
        <v>973780</v>
      </c>
      <c r="BD81" s="114">
        <v>973780</v>
      </c>
      <c r="BE81" s="114">
        <v>973780</v>
      </c>
      <c r="BF81" s="114">
        <v>973780</v>
      </c>
      <c r="BG81" s="114">
        <v>973780</v>
      </c>
      <c r="BH81" s="114">
        <v>973780</v>
      </c>
      <c r="BI81" s="114">
        <v>973780</v>
      </c>
      <c r="BJ81" s="114">
        <v>973780</v>
      </c>
      <c r="BK81" s="114">
        <v>973780</v>
      </c>
      <c r="BL81" s="114">
        <v>973780</v>
      </c>
      <c r="BM81" s="114">
        <v>973780</v>
      </c>
      <c r="BN81" s="114">
        <v>973780</v>
      </c>
      <c r="BO81" s="114">
        <v>973780</v>
      </c>
      <c r="BP81" s="114">
        <v>973780</v>
      </c>
      <c r="BQ81" s="114">
        <v>973780</v>
      </c>
      <c r="BR81" s="114">
        <v>973780</v>
      </c>
      <c r="BS81" s="114">
        <v>973780</v>
      </c>
      <c r="BT81" s="114">
        <v>973780</v>
      </c>
      <c r="BU81" s="114">
        <v>973780</v>
      </c>
      <c r="BV81" s="114">
        <v>973780</v>
      </c>
      <c r="BW81" s="114">
        <v>973780</v>
      </c>
      <c r="BX81" s="114">
        <v>973780</v>
      </c>
      <c r="BY81" s="114">
        <v>973780</v>
      </c>
      <c r="BZ81" s="114">
        <v>973780</v>
      </c>
      <c r="CA81" s="114">
        <v>973780</v>
      </c>
      <c r="CB81" s="114">
        <v>973780</v>
      </c>
      <c r="CC81" s="114">
        <v>973780</v>
      </c>
      <c r="CD81" s="114">
        <v>973780</v>
      </c>
      <c r="CE81" s="114">
        <v>973780</v>
      </c>
      <c r="CF81" s="114">
        <v>973780</v>
      </c>
      <c r="CG81" s="114">
        <v>973780</v>
      </c>
      <c r="CH81" s="114">
        <v>973780</v>
      </c>
      <c r="CI81" s="114">
        <v>973780</v>
      </c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</row>
    <row r="82" spans="1:111" s="19" customFormat="1" ht="12.75">
      <c r="A82" s="17"/>
      <c r="B82" s="28" t="s">
        <v>54</v>
      </c>
      <c r="C82" s="12">
        <f t="shared" si="78"/>
        <v>1234700.56</v>
      </c>
      <c r="D82" s="126">
        <f>(D81*0.076)+(D80*0.076)</f>
        <v>5472</v>
      </c>
      <c r="E82" s="126">
        <f aca="true" t="shared" si="95" ref="E82:BP82">(E81*0.076)+(E80*0.076)</f>
        <v>5472</v>
      </c>
      <c r="F82" s="126">
        <f t="shared" si="95"/>
        <v>5472</v>
      </c>
      <c r="G82" s="126">
        <f t="shared" si="95"/>
        <v>5472</v>
      </c>
      <c r="H82" s="126">
        <f t="shared" si="95"/>
        <v>7835.6</v>
      </c>
      <c r="I82" s="126">
        <f t="shared" si="95"/>
        <v>7835.6</v>
      </c>
      <c r="J82" s="126">
        <f t="shared" si="95"/>
        <v>7835.6</v>
      </c>
      <c r="K82" s="126">
        <f t="shared" si="95"/>
        <v>7835.6</v>
      </c>
      <c r="L82" s="126">
        <f t="shared" si="95"/>
        <v>10457.599999999999</v>
      </c>
      <c r="M82" s="126">
        <f t="shared" si="95"/>
        <v>10457.599999999999</v>
      </c>
      <c r="N82" s="126">
        <f t="shared" si="95"/>
        <v>28880</v>
      </c>
      <c r="O82" s="126">
        <f t="shared" si="95"/>
        <v>36480</v>
      </c>
      <c r="P82" s="126">
        <f t="shared" si="95"/>
        <v>65226.24</v>
      </c>
      <c r="Q82" s="126">
        <f t="shared" si="95"/>
        <v>93633.51999999999</v>
      </c>
      <c r="R82" s="126">
        <f t="shared" si="95"/>
        <v>93633.51999999999</v>
      </c>
      <c r="S82" s="126">
        <f t="shared" si="95"/>
        <v>93633.51999999999</v>
      </c>
      <c r="T82" s="126">
        <f t="shared" si="95"/>
        <v>93633.51999999999</v>
      </c>
      <c r="U82" s="126">
        <f t="shared" si="95"/>
        <v>93633.51999999999</v>
      </c>
      <c r="V82" s="126">
        <f t="shared" si="95"/>
        <v>93633.51999999999</v>
      </c>
      <c r="W82" s="126">
        <f t="shared" si="95"/>
        <v>93633.51999999999</v>
      </c>
      <c r="X82" s="126">
        <f t="shared" si="95"/>
        <v>93633.51999999999</v>
      </c>
      <c r="Y82" s="126">
        <f t="shared" si="95"/>
        <v>93633.51999999999</v>
      </c>
      <c r="Z82" s="126">
        <f t="shared" si="95"/>
        <v>93633.51999999999</v>
      </c>
      <c r="AA82" s="126">
        <f t="shared" si="95"/>
        <v>93633.51999999999</v>
      </c>
      <c r="AB82" s="126">
        <f t="shared" si="95"/>
        <v>93633.51999999999</v>
      </c>
      <c r="AC82" s="126">
        <f t="shared" si="95"/>
        <v>93633.51999999999</v>
      </c>
      <c r="AD82" s="126">
        <f t="shared" si="95"/>
        <v>93633.51999999999</v>
      </c>
      <c r="AE82" s="126">
        <f t="shared" si="95"/>
        <v>93633.51999999999</v>
      </c>
      <c r="AF82" s="126">
        <f t="shared" si="95"/>
        <v>93633.51999999999</v>
      </c>
      <c r="AG82" s="126">
        <f t="shared" si="95"/>
        <v>93633.51999999999</v>
      </c>
      <c r="AH82" s="126">
        <f t="shared" si="95"/>
        <v>93633.51999999999</v>
      </c>
      <c r="AI82" s="126">
        <f t="shared" si="95"/>
        <v>93633.51999999999</v>
      </c>
      <c r="AJ82" s="126">
        <f t="shared" si="95"/>
        <v>93633.51999999999</v>
      </c>
      <c r="AK82" s="126">
        <f t="shared" si="95"/>
        <v>93633.51999999999</v>
      </c>
      <c r="AL82" s="126">
        <f t="shared" si="95"/>
        <v>93633.51999999999</v>
      </c>
      <c r="AM82" s="126">
        <f t="shared" si="95"/>
        <v>93633.51999999999</v>
      </c>
      <c r="AN82" s="126">
        <f t="shared" si="95"/>
        <v>93633.51999999999</v>
      </c>
      <c r="AO82" s="126">
        <f t="shared" si="95"/>
        <v>93633.51999999999</v>
      </c>
      <c r="AP82" s="126">
        <f t="shared" si="95"/>
        <v>93633.51999999999</v>
      </c>
      <c r="AQ82" s="126">
        <f t="shared" si="95"/>
        <v>93633.51999999999</v>
      </c>
      <c r="AR82" s="126">
        <f t="shared" si="95"/>
        <v>93633.51999999999</v>
      </c>
      <c r="AS82" s="126">
        <f t="shared" si="95"/>
        <v>93633.51999999999</v>
      </c>
      <c r="AT82" s="126">
        <f t="shared" si="95"/>
        <v>93633.51999999999</v>
      </c>
      <c r="AU82" s="126">
        <f t="shared" si="95"/>
        <v>93633.51999999999</v>
      </c>
      <c r="AV82" s="126">
        <f t="shared" si="95"/>
        <v>93633.51999999999</v>
      </c>
      <c r="AW82" s="126">
        <f t="shared" si="95"/>
        <v>93633.51999999999</v>
      </c>
      <c r="AX82" s="126">
        <f t="shared" si="95"/>
        <v>93633.51999999999</v>
      </c>
      <c r="AY82" s="126">
        <f t="shared" si="95"/>
        <v>93633.51999999999</v>
      </c>
      <c r="AZ82" s="126">
        <f t="shared" si="95"/>
        <v>93633.51999999999</v>
      </c>
      <c r="BA82" s="126">
        <f t="shared" si="95"/>
        <v>93633.51999999999</v>
      </c>
      <c r="BB82" s="126">
        <f t="shared" si="95"/>
        <v>93633.51999999999</v>
      </c>
      <c r="BC82" s="126">
        <f t="shared" si="95"/>
        <v>93633.51999999999</v>
      </c>
      <c r="BD82" s="126">
        <f t="shared" si="95"/>
        <v>93633.51999999999</v>
      </c>
      <c r="BE82" s="126">
        <f t="shared" si="95"/>
        <v>93633.51999999999</v>
      </c>
      <c r="BF82" s="126">
        <f t="shared" si="95"/>
        <v>93633.51999999999</v>
      </c>
      <c r="BG82" s="126">
        <f t="shared" si="95"/>
        <v>93633.51999999999</v>
      </c>
      <c r="BH82" s="126">
        <f t="shared" si="95"/>
        <v>93633.51999999999</v>
      </c>
      <c r="BI82" s="126">
        <f t="shared" si="95"/>
        <v>93633.51999999999</v>
      </c>
      <c r="BJ82" s="126">
        <f t="shared" si="95"/>
        <v>93633.51999999999</v>
      </c>
      <c r="BK82" s="126">
        <f t="shared" si="95"/>
        <v>93633.51999999999</v>
      </c>
      <c r="BL82" s="126">
        <f t="shared" si="95"/>
        <v>93633.51999999999</v>
      </c>
      <c r="BM82" s="126">
        <f t="shared" si="95"/>
        <v>93633.51999999999</v>
      </c>
      <c r="BN82" s="126">
        <f t="shared" si="95"/>
        <v>93633.51999999999</v>
      </c>
      <c r="BO82" s="126">
        <f t="shared" si="95"/>
        <v>93633.51999999999</v>
      </c>
      <c r="BP82" s="126">
        <f t="shared" si="95"/>
        <v>93633.51999999999</v>
      </c>
      <c r="BQ82" s="126">
        <f aca="true" t="shared" si="96" ref="BQ82:CI82">(BQ81*0.076)+(BQ80*0.076)</f>
        <v>93633.51999999999</v>
      </c>
      <c r="BR82" s="126">
        <f t="shared" si="96"/>
        <v>93633.51999999999</v>
      </c>
      <c r="BS82" s="126">
        <f t="shared" si="96"/>
        <v>93633.51999999999</v>
      </c>
      <c r="BT82" s="126">
        <f t="shared" si="96"/>
        <v>93633.51999999999</v>
      </c>
      <c r="BU82" s="126">
        <f t="shared" si="96"/>
        <v>93633.51999999999</v>
      </c>
      <c r="BV82" s="126">
        <f t="shared" si="96"/>
        <v>93633.51999999999</v>
      </c>
      <c r="BW82" s="126">
        <f t="shared" si="96"/>
        <v>93633.51999999999</v>
      </c>
      <c r="BX82" s="126">
        <f t="shared" si="96"/>
        <v>93633.51999999999</v>
      </c>
      <c r="BY82" s="126">
        <f t="shared" si="96"/>
        <v>93633.51999999999</v>
      </c>
      <c r="BZ82" s="126">
        <f t="shared" si="96"/>
        <v>93633.51999999999</v>
      </c>
      <c r="CA82" s="126">
        <f t="shared" si="96"/>
        <v>93633.51999999999</v>
      </c>
      <c r="CB82" s="126">
        <f t="shared" si="96"/>
        <v>93633.51999999999</v>
      </c>
      <c r="CC82" s="126">
        <f t="shared" si="96"/>
        <v>93633.51999999999</v>
      </c>
      <c r="CD82" s="126">
        <f t="shared" si="96"/>
        <v>93633.51999999999</v>
      </c>
      <c r="CE82" s="126">
        <f t="shared" si="96"/>
        <v>93633.51999999999</v>
      </c>
      <c r="CF82" s="126">
        <f t="shared" si="96"/>
        <v>93633.51999999999</v>
      </c>
      <c r="CG82" s="126">
        <f t="shared" si="96"/>
        <v>93633.51999999999</v>
      </c>
      <c r="CH82" s="126">
        <f t="shared" si="96"/>
        <v>93633.51999999999</v>
      </c>
      <c r="CI82" s="126">
        <f t="shared" si="96"/>
        <v>93633.51999999999</v>
      </c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</row>
    <row r="83" spans="1:111" s="19" customFormat="1" ht="12.75">
      <c r="A83" s="17"/>
      <c r="B83" s="18" t="s">
        <v>55</v>
      </c>
      <c r="C83" s="12">
        <f t="shared" si="78"/>
        <v>17480760.559999995</v>
      </c>
      <c r="D83" s="122">
        <f aca="true" t="shared" si="97" ref="D83:I83">SUM(D80:D82)</f>
        <v>77472</v>
      </c>
      <c r="E83" s="122">
        <f t="shared" si="97"/>
        <v>77472</v>
      </c>
      <c r="F83" s="122">
        <f t="shared" si="97"/>
        <v>77472</v>
      </c>
      <c r="G83" s="122">
        <f t="shared" si="97"/>
        <v>77472</v>
      </c>
      <c r="H83" s="122">
        <f t="shared" si="97"/>
        <v>110935.6</v>
      </c>
      <c r="I83" s="122">
        <f t="shared" si="97"/>
        <v>110935.6</v>
      </c>
      <c r="J83" s="122">
        <f aca="true" t="shared" si="98" ref="J83:AA83">SUM(J80:J82)</f>
        <v>110935.6</v>
      </c>
      <c r="K83" s="122">
        <f t="shared" si="98"/>
        <v>110935.6</v>
      </c>
      <c r="L83" s="122">
        <f t="shared" si="98"/>
        <v>148057.6</v>
      </c>
      <c r="M83" s="122">
        <f t="shared" si="98"/>
        <v>148057.6</v>
      </c>
      <c r="N83" s="122">
        <f t="shared" si="98"/>
        <v>408880</v>
      </c>
      <c r="O83" s="122">
        <f t="shared" si="98"/>
        <v>516480</v>
      </c>
      <c r="P83" s="122">
        <f t="shared" si="98"/>
        <v>923466.24</v>
      </c>
      <c r="Q83" s="122">
        <f t="shared" si="98"/>
        <v>1325653.52</v>
      </c>
      <c r="R83" s="122">
        <f t="shared" si="98"/>
        <v>1325653.52</v>
      </c>
      <c r="S83" s="122">
        <f t="shared" si="98"/>
        <v>1325653.52</v>
      </c>
      <c r="T83" s="122">
        <f t="shared" si="98"/>
        <v>1325653.52</v>
      </c>
      <c r="U83" s="122">
        <f t="shared" si="98"/>
        <v>1325653.52</v>
      </c>
      <c r="V83" s="122">
        <f t="shared" si="98"/>
        <v>1325653.52</v>
      </c>
      <c r="W83" s="122">
        <f t="shared" si="98"/>
        <v>1325653.52</v>
      </c>
      <c r="X83" s="122">
        <f t="shared" si="98"/>
        <v>1325653.52</v>
      </c>
      <c r="Y83" s="122">
        <f t="shared" si="98"/>
        <v>1325653.52</v>
      </c>
      <c r="Z83" s="122">
        <f t="shared" si="98"/>
        <v>1325653.52</v>
      </c>
      <c r="AA83" s="122">
        <f t="shared" si="98"/>
        <v>1325653.52</v>
      </c>
      <c r="AB83" s="122">
        <f aca="true" t="shared" si="99" ref="AB83:CI83">SUM(AB80:AB82)</f>
        <v>1325653.52</v>
      </c>
      <c r="AC83" s="122">
        <f t="shared" si="99"/>
        <v>1325653.52</v>
      </c>
      <c r="AD83" s="122">
        <f t="shared" si="99"/>
        <v>1325653.52</v>
      </c>
      <c r="AE83" s="122">
        <f t="shared" si="99"/>
        <v>1325653.52</v>
      </c>
      <c r="AF83" s="122">
        <f t="shared" si="99"/>
        <v>1325653.52</v>
      </c>
      <c r="AG83" s="122">
        <f t="shared" si="99"/>
        <v>1325653.52</v>
      </c>
      <c r="AH83" s="122">
        <f t="shared" si="99"/>
        <v>1325653.52</v>
      </c>
      <c r="AI83" s="122">
        <f t="shared" si="99"/>
        <v>1325653.52</v>
      </c>
      <c r="AJ83" s="122">
        <f t="shared" si="99"/>
        <v>1325653.52</v>
      </c>
      <c r="AK83" s="122">
        <f t="shared" si="99"/>
        <v>1325653.52</v>
      </c>
      <c r="AL83" s="122">
        <f t="shared" si="99"/>
        <v>1325653.52</v>
      </c>
      <c r="AM83" s="122">
        <f t="shared" si="99"/>
        <v>1325653.52</v>
      </c>
      <c r="AN83" s="122">
        <f t="shared" si="99"/>
        <v>1325653.52</v>
      </c>
      <c r="AO83" s="122">
        <f t="shared" si="99"/>
        <v>1325653.52</v>
      </c>
      <c r="AP83" s="122">
        <f t="shared" si="99"/>
        <v>1325653.52</v>
      </c>
      <c r="AQ83" s="122">
        <f t="shared" si="99"/>
        <v>1325653.52</v>
      </c>
      <c r="AR83" s="122">
        <f t="shared" si="99"/>
        <v>1325653.52</v>
      </c>
      <c r="AS83" s="122">
        <f t="shared" si="99"/>
        <v>1325653.52</v>
      </c>
      <c r="AT83" s="122">
        <f t="shared" si="99"/>
        <v>1325653.52</v>
      </c>
      <c r="AU83" s="122">
        <f t="shared" si="99"/>
        <v>1325653.52</v>
      </c>
      <c r="AV83" s="122">
        <f t="shared" si="99"/>
        <v>1325653.52</v>
      </c>
      <c r="AW83" s="122">
        <f t="shared" si="99"/>
        <v>1325653.52</v>
      </c>
      <c r="AX83" s="122">
        <f t="shared" si="99"/>
        <v>1325653.52</v>
      </c>
      <c r="AY83" s="122">
        <f t="shared" si="99"/>
        <v>1325653.52</v>
      </c>
      <c r="AZ83" s="122">
        <f t="shared" si="99"/>
        <v>1325653.52</v>
      </c>
      <c r="BA83" s="122">
        <f t="shared" si="99"/>
        <v>1325653.52</v>
      </c>
      <c r="BB83" s="122">
        <f t="shared" si="99"/>
        <v>1325653.52</v>
      </c>
      <c r="BC83" s="122">
        <f t="shared" si="99"/>
        <v>1325653.52</v>
      </c>
      <c r="BD83" s="122">
        <f t="shared" si="99"/>
        <v>1325653.52</v>
      </c>
      <c r="BE83" s="122">
        <f t="shared" si="99"/>
        <v>1325653.52</v>
      </c>
      <c r="BF83" s="122">
        <f t="shared" si="99"/>
        <v>1325653.52</v>
      </c>
      <c r="BG83" s="122">
        <f t="shared" si="99"/>
        <v>1325653.52</v>
      </c>
      <c r="BH83" s="122">
        <f t="shared" si="99"/>
        <v>1325653.52</v>
      </c>
      <c r="BI83" s="122">
        <f t="shared" si="99"/>
        <v>1325653.52</v>
      </c>
      <c r="BJ83" s="122">
        <f t="shared" si="99"/>
        <v>1325653.52</v>
      </c>
      <c r="BK83" s="122">
        <f t="shared" si="99"/>
        <v>1325653.52</v>
      </c>
      <c r="BL83" s="122">
        <f t="shared" si="99"/>
        <v>1325653.52</v>
      </c>
      <c r="BM83" s="122">
        <f t="shared" si="99"/>
        <v>1325653.52</v>
      </c>
      <c r="BN83" s="122">
        <f t="shared" si="99"/>
        <v>1325653.52</v>
      </c>
      <c r="BO83" s="122">
        <f t="shared" si="99"/>
        <v>1325653.52</v>
      </c>
      <c r="BP83" s="122">
        <f t="shared" si="99"/>
        <v>1325653.52</v>
      </c>
      <c r="BQ83" s="122">
        <f t="shared" si="99"/>
        <v>1325653.52</v>
      </c>
      <c r="BR83" s="122">
        <f t="shared" si="99"/>
        <v>1325653.52</v>
      </c>
      <c r="BS83" s="122">
        <f t="shared" si="99"/>
        <v>1325653.52</v>
      </c>
      <c r="BT83" s="122">
        <f t="shared" si="99"/>
        <v>1325653.52</v>
      </c>
      <c r="BU83" s="122">
        <f t="shared" si="99"/>
        <v>1325653.52</v>
      </c>
      <c r="BV83" s="122">
        <f t="shared" si="99"/>
        <v>1325653.52</v>
      </c>
      <c r="BW83" s="122">
        <f t="shared" si="99"/>
        <v>1325653.52</v>
      </c>
      <c r="BX83" s="122">
        <f t="shared" si="99"/>
        <v>1325653.52</v>
      </c>
      <c r="BY83" s="122">
        <f t="shared" si="99"/>
        <v>1325653.52</v>
      </c>
      <c r="BZ83" s="122">
        <f t="shared" si="99"/>
        <v>1325653.52</v>
      </c>
      <c r="CA83" s="122">
        <f t="shared" si="99"/>
        <v>1325653.52</v>
      </c>
      <c r="CB83" s="122">
        <f t="shared" si="99"/>
        <v>1325653.52</v>
      </c>
      <c r="CC83" s="122">
        <f t="shared" si="99"/>
        <v>1325653.52</v>
      </c>
      <c r="CD83" s="122">
        <f t="shared" si="99"/>
        <v>1325653.52</v>
      </c>
      <c r="CE83" s="122">
        <f t="shared" si="99"/>
        <v>1325653.52</v>
      </c>
      <c r="CF83" s="122">
        <f t="shared" si="99"/>
        <v>1325653.52</v>
      </c>
      <c r="CG83" s="122">
        <f t="shared" si="99"/>
        <v>1325653.52</v>
      </c>
      <c r="CH83" s="122">
        <f t="shared" si="99"/>
        <v>1325653.52</v>
      </c>
      <c r="CI83" s="122">
        <f t="shared" si="99"/>
        <v>1325653.52</v>
      </c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</row>
    <row r="84" spans="1:111" s="19" customFormat="1" ht="12.75">
      <c r="A84" s="17"/>
      <c r="B84" s="28" t="s">
        <v>1</v>
      </c>
      <c r="C84" s="12">
        <f t="shared" si="78"/>
        <v>440000</v>
      </c>
      <c r="D84" s="126"/>
      <c r="E84" s="126"/>
      <c r="F84" s="126"/>
      <c r="G84" s="126"/>
      <c r="H84" s="126">
        <v>22000</v>
      </c>
      <c r="I84" s="126">
        <v>22000</v>
      </c>
      <c r="J84" s="126">
        <v>22000</v>
      </c>
      <c r="K84" s="126">
        <v>22000</v>
      </c>
      <c r="L84" s="126">
        <v>22000</v>
      </c>
      <c r="M84" s="126">
        <v>22000</v>
      </c>
      <c r="N84" s="126">
        <v>22000</v>
      </c>
      <c r="O84" s="126">
        <v>22000</v>
      </c>
      <c r="P84" s="126">
        <v>22000</v>
      </c>
      <c r="Q84" s="126">
        <v>22000</v>
      </c>
      <c r="R84" s="126">
        <v>22000</v>
      </c>
      <c r="S84" s="126">
        <v>22000</v>
      </c>
      <c r="T84" s="126">
        <v>22000</v>
      </c>
      <c r="U84" s="126">
        <v>22000</v>
      </c>
      <c r="V84" s="126">
        <v>22000</v>
      </c>
      <c r="W84" s="126">
        <v>22000</v>
      </c>
      <c r="X84" s="126">
        <v>22000</v>
      </c>
      <c r="Y84" s="126">
        <v>22000</v>
      </c>
      <c r="Z84" s="126">
        <v>22000</v>
      </c>
      <c r="AA84" s="126">
        <v>22000</v>
      </c>
      <c r="AB84" s="126">
        <v>22000</v>
      </c>
      <c r="AC84" s="126">
        <v>22000</v>
      </c>
      <c r="AD84" s="126">
        <v>22000</v>
      </c>
      <c r="AE84" s="126">
        <v>22000</v>
      </c>
      <c r="AF84" s="126">
        <v>22000</v>
      </c>
      <c r="AG84" s="126">
        <v>22000</v>
      </c>
      <c r="AH84" s="126">
        <v>22000</v>
      </c>
      <c r="AI84" s="126">
        <v>22000</v>
      </c>
      <c r="AJ84" s="126">
        <v>22000</v>
      </c>
      <c r="AK84" s="126">
        <v>22000</v>
      </c>
      <c r="AL84" s="126">
        <v>22000</v>
      </c>
      <c r="AM84" s="126">
        <v>22000</v>
      </c>
      <c r="AN84" s="126">
        <v>22000</v>
      </c>
      <c r="AO84" s="126">
        <v>22000</v>
      </c>
      <c r="AP84" s="126">
        <v>22000</v>
      </c>
      <c r="AQ84" s="126">
        <v>22000</v>
      </c>
      <c r="AR84" s="126">
        <v>22000</v>
      </c>
      <c r="AS84" s="126">
        <v>22000</v>
      </c>
      <c r="AT84" s="126">
        <v>22000</v>
      </c>
      <c r="AU84" s="126">
        <v>22000</v>
      </c>
      <c r="AV84" s="126">
        <v>22000</v>
      </c>
      <c r="AW84" s="126">
        <v>22000</v>
      </c>
      <c r="AX84" s="126">
        <v>22000</v>
      </c>
      <c r="AY84" s="126">
        <v>22000</v>
      </c>
      <c r="AZ84" s="126">
        <v>22000</v>
      </c>
      <c r="BA84" s="126">
        <v>22000</v>
      </c>
      <c r="BB84" s="126">
        <v>22000</v>
      </c>
      <c r="BC84" s="126">
        <v>22000</v>
      </c>
      <c r="BD84" s="126">
        <v>22000</v>
      </c>
      <c r="BE84" s="126">
        <v>22000</v>
      </c>
      <c r="BF84" s="126">
        <v>22000</v>
      </c>
      <c r="BG84" s="126">
        <v>22000</v>
      </c>
      <c r="BH84" s="126">
        <v>22000</v>
      </c>
      <c r="BI84" s="126">
        <v>22000</v>
      </c>
      <c r="BJ84" s="126">
        <v>22000</v>
      </c>
      <c r="BK84" s="126">
        <v>22000</v>
      </c>
      <c r="BL84" s="126">
        <v>22000</v>
      </c>
      <c r="BM84" s="126">
        <v>22000</v>
      </c>
      <c r="BN84" s="126">
        <v>22000</v>
      </c>
      <c r="BO84" s="126">
        <v>22000</v>
      </c>
      <c r="BP84" s="126">
        <v>22000</v>
      </c>
      <c r="BQ84" s="126">
        <v>22000</v>
      </c>
      <c r="BR84" s="126">
        <v>22000</v>
      </c>
      <c r="BS84" s="126">
        <v>22000</v>
      </c>
      <c r="BT84" s="126">
        <v>22000</v>
      </c>
      <c r="BU84" s="126">
        <v>22000</v>
      </c>
      <c r="BV84" s="126">
        <v>22000</v>
      </c>
      <c r="BW84" s="126">
        <v>22000</v>
      </c>
      <c r="BX84" s="126">
        <v>22000</v>
      </c>
      <c r="BY84" s="126">
        <v>22000</v>
      </c>
      <c r="BZ84" s="126">
        <v>22000</v>
      </c>
      <c r="CA84" s="126">
        <v>22000</v>
      </c>
      <c r="CB84" s="126">
        <v>22000</v>
      </c>
      <c r="CC84" s="126">
        <v>22000</v>
      </c>
      <c r="CD84" s="126">
        <v>22000</v>
      </c>
      <c r="CE84" s="126">
        <v>22000</v>
      </c>
      <c r="CF84" s="126">
        <v>22000</v>
      </c>
      <c r="CG84" s="126">
        <v>22000</v>
      </c>
      <c r="CH84" s="126">
        <v>22000</v>
      </c>
      <c r="CI84" s="126">
        <v>22000</v>
      </c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</row>
    <row r="85" spans="1:111" s="19" customFormat="1" ht="12.75">
      <c r="A85" s="17"/>
      <c r="B85" s="28" t="s">
        <v>56</v>
      </c>
      <c r="C85" s="12">
        <f t="shared" si="78"/>
        <v>90000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>
        <v>7500</v>
      </c>
      <c r="Q85" s="127">
        <v>7500</v>
      </c>
      <c r="R85" s="127">
        <v>7500</v>
      </c>
      <c r="S85" s="127">
        <v>7500</v>
      </c>
      <c r="T85" s="127">
        <v>7500</v>
      </c>
      <c r="U85" s="127">
        <v>7500</v>
      </c>
      <c r="V85" s="127">
        <v>7500</v>
      </c>
      <c r="W85" s="127">
        <v>7500</v>
      </c>
      <c r="X85" s="127">
        <v>7500</v>
      </c>
      <c r="Y85" s="127">
        <v>7500</v>
      </c>
      <c r="Z85" s="127">
        <v>7500</v>
      </c>
      <c r="AA85" s="127">
        <v>7500</v>
      </c>
      <c r="AB85" s="127">
        <v>7500</v>
      </c>
      <c r="AC85" s="127">
        <v>7500</v>
      </c>
      <c r="AD85" s="127">
        <v>7500</v>
      </c>
      <c r="AE85" s="127">
        <v>7500</v>
      </c>
      <c r="AF85" s="127">
        <v>7500</v>
      </c>
      <c r="AG85" s="127">
        <v>7500</v>
      </c>
      <c r="AH85" s="127">
        <v>7500</v>
      </c>
      <c r="AI85" s="127">
        <v>7500</v>
      </c>
      <c r="AJ85" s="127">
        <v>7500</v>
      </c>
      <c r="AK85" s="127">
        <v>7500</v>
      </c>
      <c r="AL85" s="127">
        <v>7500</v>
      </c>
      <c r="AM85" s="127">
        <v>7500</v>
      </c>
      <c r="AN85" s="127">
        <v>7500</v>
      </c>
      <c r="AO85" s="127">
        <v>7500</v>
      </c>
      <c r="AP85" s="127">
        <v>7500</v>
      </c>
      <c r="AQ85" s="127">
        <v>7500</v>
      </c>
      <c r="AR85" s="127">
        <v>7500</v>
      </c>
      <c r="AS85" s="127">
        <v>7500</v>
      </c>
      <c r="AT85" s="127">
        <v>7500</v>
      </c>
      <c r="AU85" s="127">
        <v>7500</v>
      </c>
      <c r="AV85" s="127">
        <v>7500</v>
      </c>
      <c r="AW85" s="127">
        <v>7500</v>
      </c>
      <c r="AX85" s="127">
        <v>7500</v>
      </c>
      <c r="AY85" s="127">
        <v>7500</v>
      </c>
      <c r="AZ85" s="127">
        <v>7500</v>
      </c>
      <c r="BA85" s="127">
        <v>7500</v>
      </c>
      <c r="BB85" s="127">
        <v>7500</v>
      </c>
      <c r="BC85" s="127">
        <v>7500</v>
      </c>
      <c r="BD85" s="127">
        <v>7500</v>
      </c>
      <c r="BE85" s="127">
        <v>7500</v>
      </c>
      <c r="BF85" s="127">
        <v>7500</v>
      </c>
      <c r="BG85" s="127">
        <v>7500</v>
      </c>
      <c r="BH85" s="127">
        <v>7500</v>
      </c>
      <c r="BI85" s="127">
        <v>7500</v>
      </c>
      <c r="BJ85" s="127">
        <v>7500</v>
      </c>
      <c r="BK85" s="127">
        <v>7500</v>
      </c>
      <c r="BL85" s="127">
        <v>7500</v>
      </c>
      <c r="BM85" s="127">
        <v>7500</v>
      </c>
      <c r="BN85" s="127">
        <v>7500</v>
      </c>
      <c r="BO85" s="127">
        <v>7500</v>
      </c>
      <c r="BP85" s="127">
        <v>7500</v>
      </c>
      <c r="BQ85" s="127">
        <v>7500</v>
      </c>
      <c r="BR85" s="127">
        <v>7500</v>
      </c>
      <c r="BS85" s="127">
        <v>7500</v>
      </c>
      <c r="BT85" s="127">
        <v>7500</v>
      </c>
      <c r="BU85" s="127">
        <v>7500</v>
      </c>
      <c r="BV85" s="127">
        <v>7500</v>
      </c>
      <c r="BW85" s="127">
        <v>7500</v>
      </c>
      <c r="BX85" s="127">
        <v>7500</v>
      </c>
      <c r="BY85" s="127">
        <v>7500</v>
      </c>
      <c r="BZ85" s="127">
        <v>7500</v>
      </c>
      <c r="CA85" s="127">
        <v>7500</v>
      </c>
      <c r="CB85" s="127">
        <v>7500</v>
      </c>
      <c r="CC85" s="127">
        <v>7500</v>
      </c>
      <c r="CD85" s="127">
        <v>7500</v>
      </c>
      <c r="CE85" s="127">
        <v>7500</v>
      </c>
      <c r="CF85" s="127">
        <v>7500</v>
      </c>
      <c r="CG85" s="127">
        <v>7500</v>
      </c>
      <c r="CH85" s="127">
        <v>7500</v>
      </c>
      <c r="CI85" s="127">
        <v>7500</v>
      </c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</row>
    <row r="86" spans="1:111" s="19" customFormat="1" ht="12.75">
      <c r="A86" s="17"/>
      <c r="B86" s="28" t="s">
        <v>57</v>
      </c>
      <c r="C86" s="12">
        <f t="shared" si="78"/>
        <v>240000</v>
      </c>
      <c r="D86" s="127"/>
      <c r="E86" s="127"/>
      <c r="F86" s="127"/>
      <c r="G86" s="127"/>
      <c r="H86" s="127">
        <v>12000</v>
      </c>
      <c r="I86" s="127">
        <v>12000</v>
      </c>
      <c r="J86" s="127">
        <v>12000</v>
      </c>
      <c r="K86" s="127">
        <v>12000</v>
      </c>
      <c r="L86" s="127">
        <v>12000</v>
      </c>
      <c r="M86" s="127">
        <v>12000</v>
      </c>
      <c r="N86" s="127">
        <v>12000</v>
      </c>
      <c r="O86" s="127">
        <v>12000</v>
      </c>
      <c r="P86" s="127">
        <v>12000</v>
      </c>
      <c r="Q86" s="127">
        <v>12000</v>
      </c>
      <c r="R86" s="127">
        <v>12000</v>
      </c>
      <c r="S86" s="127">
        <v>12000</v>
      </c>
      <c r="T86" s="127">
        <v>12000</v>
      </c>
      <c r="U86" s="127">
        <v>12000</v>
      </c>
      <c r="V86" s="127">
        <v>12000</v>
      </c>
      <c r="W86" s="127">
        <v>12000</v>
      </c>
      <c r="X86" s="127">
        <v>12000</v>
      </c>
      <c r="Y86" s="127">
        <v>12000</v>
      </c>
      <c r="Z86" s="127">
        <v>12000</v>
      </c>
      <c r="AA86" s="127">
        <v>12000</v>
      </c>
      <c r="AB86" s="127">
        <v>12000</v>
      </c>
      <c r="AC86" s="127">
        <v>12000</v>
      </c>
      <c r="AD86" s="127">
        <v>12000</v>
      </c>
      <c r="AE86" s="127">
        <v>12000</v>
      </c>
      <c r="AF86" s="127">
        <v>12000</v>
      </c>
      <c r="AG86" s="127">
        <v>12000</v>
      </c>
      <c r="AH86" s="127">
        <v>12000</v>
      </c>
      <c r="AI86" s="127">
        <v>12000</v>
      </c>
      <c r="AJ86" s="127">
        <v>12000</v>
      </c>
      <c r="AK86" s="127">
        <v>12000</v>
      </c>
      <c r="AL86" s="127">
        <v>12000</v>
      </c>
      <c r="AM86" s="127">
        <v>12000</v>
      </c>
      <c r="AN86" s="127">
        <v>12000</v>
      </c>
      <c r="AO86" s="127">
        <v>12000</v>
      </c>
      <c r="AP86" s="127">
        <v>12000</v>
      </c>
      <c r="AQ86" s="127">
        <v>12000</v>
      </c>
      <c r="AR86" s="127">
        <v>12000</v>
      </c>
      <c r="AS86" s="127">
        <v>12000</v>
      </c>
      <c r="AT86" s="127">
        <v>12000</v>
      </c>
      <c r="AU86" s="127">
        <v>12000</v>
      </c>
      <c r="AV86" s="127">
        <v>12000</v>
      </c>
      <c r="AW86" s="127">
        <v>12000</v>
      </c>
      <c r="AX86" s="127">
        <v>12000</v>
      </c>
      <c r="AY86" s="127">
        <v>12000</v>
      </c>
      <c r="AZ86" s="127">
        <v>12000</v>
      </c>
      <c r="BA86" s="127">
        <v>12000</v>
      </c>
      <c r="BB86" s="127">
        <v>12000</v>
      </c>
      <c r="BC86" s="127">
        <v>12000</v>
      </c>
      <c r="BD86" s="127">
        <v>12000</v>
      </c>
      <c r="BE86" s="127">
        <v>12000</v>
      </c>
      <c r="BF86" s="127">
        <v>12000</v>
      </c>
      <c r="BG86" s="127">
        <v>12000</v>
      </c>
      <c r="BH86" s="127">
        <v>12000</v>
      </c>
      <c r="BI86" s="127">
        <v>12000</v>
      </c>
      <c r="BJ86" s="127">
        <v>12000</v>
      </c>
      <c r="BK86" s="127">
        <v>12000</v>
      </c>
      <c r="BL86" s="127">
        <v>12000</v>
      </c>
      <c r="BM86" s="127">
        <v>12000</v>
      </c>
      <c r="BN86" s="127">
        <v>12000</v>
      </c>
      <c r="BO86" s="127">
        <v>12000</v>
      </c>
      <c r="BP86" s="127">
        <v>12000</v>
      </c>
      <c r="BQ86" s="127">
        <v>12000</v>
      </c>
      <c r="BR86" s="127">
        <v>12000</v>
      </c>
      <c r="BS86" s="127">
        <v>12000</v>
      </c>
      <c r="BT86" s="127">
        <v>12000</v>
      </c>
      <c r="BU86" s="127">
        <v>12000</v>
      </c>
      <c r="BV86" s="127">
        <v>12000</v>
      </c>
      <c r="BW86" s="127">
        <v>12000</v>
      </c>
      <c r="BX86" s="127">
        <v>12000</v>
      </c>
      <c r="BY86" s="127">
        <v>12000</v>
      </c>
      <c r="BZ86" s="127">
        <v>12000</v>
      </c>
      <c r="CA86" s="127">
        <v>12000</v>
      </c>
      <c r="CB86" s="127">
        <v>12000</v>
      </c>
      <c r="CC86" s="127">
        <v>12000</v>
      </c>
      <c r="CD86" s="127">
        <v>12000</v>
      </c>
      <c r="CE86" s="127">
        <v>12000</v>
      </c>
      <c r="CF86" s="127">
        <v>12000</v>
      </c>
      <c r="CG86" s="127">
        <v>12000</v>
      </c>
      <c r="CH86" s="127">
        <v>12000</v>
      </c>
      <c r="CI86" s="127">
        <v>12000</v>
      </c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</row>
    <row r="87" spans="1:111" s="19" customFormat="1" ht="12.75">
      <c r="A87" s="17"/>
      <c r="B87" s="28" t="s">
        <v>58</v>
      </c>
      <c r="C87" s="12">
        <f t="shared" si="78"/>
        <v>0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0</v>
      </c>
      <c r="AA87" s="127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0</v>
      </c>
      <c r="AG87" s="127">
        <v>0</v>
      </c>
      <c r="AH87" s="127">
        <v>0</v>
      </c>
      <c r="AI87" s="127">
        <v>0</v>
      </c>
      <c r="AJ87" s="127">
        <v>0</v>
      </c>
      <c r="AK87" s="127">
        <v>0</v>
      </c>
      <c r="AL87" s="127">
        <v>0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0</v>
      </c>
      <c r="AS87" s="127">
        <v>0</v>
      </c>
      <c r="AT87" s="127">
        <v>0</v>
      </c>
      <c r="AU87" s="127">
        <v>0</v>
      </c>
      <c r="AV87" s="127">
        <v>0</v>
      </c>
      <c r="AW87" s="127">
        <v>0</v>
      </c>
      <c r="AX87" s="127">
        <v>0</v>
      </c>
      <c r="AY87" s="127">
        <v>0</v>
      </c>
      <c r="AZ87" s="127">
        <v>0</v>
      </c>
      <c r="BA87" s="127">
        <v>0</v>
      </c>
      <c r="BB87" s="127">
        <v>0</v>
      </c>
      <c r="BC87" s="127">
        <v>0</v>
      </c>
      <c r="BD87" s="127">
        <v>0</v>
      </c>
      <c r="BE87" s="127">
        <v>0</v>
      </c>
      <c r="BF87" s="127">
        <v>0</v>
      </c>
      <c r="BG87" s="127">
        <v>0</v>
      </c>
      <c r="BH87" s="127">
        <v>0</v>
      </c>
      <c r="BI87" s="127">
        <v>0</v>
      </c>
      <c r="BJ87" s="127">
        <v>0</v>
      </c>
      <c r="BK87" s="127">
        <v>0</v>
      </c>
      <c r="BL87" s="127">
        <v>0</v>
      </c>
      <c r="BM87" s="127">
        <v>0</v>
      </c>
      <c r="BN87" s="127">
        <v>0</v>
      </c>
      <c r="BO87" s="127">
        <v>0</v>
      </c>
      <c r="BP87" s="127">
        <v>0</v>
      </c>
      <c r="BQ87" s="127">
        <v>0</v>
      </c>
      <c r="BR87" s="127">
        <v>0</v>
      </c>
      <c r="BS87" s="127">
        <v>0</v>
      </c>
      <c r="BT87" s="127">
        <v>0</v>
      </c>
      <c r="BU87" s="127">
        <v>0</v>
      </c>
      <c r="BV87" s="127">
        <v>0</v>
      </c>
      <c r="BW87" s="127">
        <v>0</v>
      </c>
      <c r="BX87" s="127">
        <v>0</v>
      </c>
      <c r="BY87" s="127">
        <v>0</v>
      </c>
      <c r="BZ87" s="127">
        <v>0</v>
      </c>
      <c r="CA87" s="127">
        <v>0</v>
      </c>
      <c r="CB87" s="127">
        <v>0</v>
      </c>
      <c r="CC87" s="127">
        <v>0</v>
      </c>
      <c r="CD87" s="127">
        <v>0</v>
      </c>
      <c r="CE87" s="127">
        <v>0</v>
      </c>
      <c r="CF87" s="127">
        <v>0</v>
      </c>
      <c r="CG87" s="127">
        <v>0</v>
      </c>
      <c r="CH87" s="127">
        <v>0</v>
      </c>
      <c r="CI87" s="127">
        <v>0</v>
      </c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</row>
    <row r="88" spans="1:111" s="19" customFormat="1" ht="12.75">
      <c r="A88" s="17"/>
      <c r="B88" s="28" t="s">
        <v>59</v>
      </c>
      <c r="C88" s="12">
        <f t="shared" si="78"/>
        <v>0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</row>
    <row r="89" spans="1:111" s="19" customFormat="1" ht="12.75">
      <c r="A89" s="17"/>
      <c r="B89" s="18" t="s">
        <v>60</v>
      </c>
      <c r="C89" s="12">
        <f t="shared" si="78"/>
        <v>770000</v>
      </c>
      <c r="D89" s="122">
        <f aca="true" t="shared" si="100" ref="D89:I89">SUM(D84:D88)</f>
        <v>0</v>
      </c>
      <c r="E89" s="122">
        <f t="shared" si="100"/>
        <v>0</v>
      </c>
      <c r="F89" s="122">
        <f t="shared" si="100"/>
        <v>0</v>
      </c>
      <c r="G89" s="122">
        <f t="shared" si="100"/>
        <v>0</v>
      </c>
      <c r="H89" s="122">
        <f t="shared" si="100"/>
        <v>34000</v>
      </c>
      <c r="I89" s="122">
        <f t="shared" si="100"/>
        <v>34000</v>
      </c>
      <c r="J89" s="122">
        <f aca="true" t="shared" si="101" ref="J89:AA89">SUM(J84:J88)</f>
        <v>34000</v>
      </c>
      <c r="K89" s="122">
        <f t="shared" si="101"/>
        <v>34000</v>
      </c>
      <c r="L89" s="122">
        <f t="shared" si="101"/>
        <v>34000</v>
      </c>
      <c r="M89" s="122">
        <f t="shared" si="101"/>
        <v>34000</v>
      </c>
      <c r="N89" s="122">
        <f t="shared" si="101"/>
        <v>34000</v>
      </c>
      <c r="O89" s="122">
        <f t="shared" si="101"/>
        <v>34000</v>
      </c>
      <c r="P89" s="122">
        <f t="shared" si="101"/>
        <v>41500</v>
      </c>
      <c r="Q89" s="122">
        <f t="shared" si="101"/>
        <v>41500</v>
      </c>
      <c r="R89" s="122">
        <f t="shared" si="101"/>
        <v>41500</v>
      </c>
      <c r="S89" s="122">
        <f t="shared" si="101"/>
        <v>41500</v>
      </c>
      <c r="T89" s="122">
        <f t="shared" si="101"/>
        <v>41500</v>
      </c>
      <c r="U89" s="122">
        <f t="shared" si="101"/>
        <v>41500</v>
      </c>
      <c r="V89" s="122">
        <f t="shared" si="101"/>
        <v>41500</v>
      </c>
      <c r="W89" s="122">
        <f t="shared" si="101"/>
        <v>41500</v>
      </c>
      <c r="X89" s="122">
        <f t="shared" si="101"/>
        <v>41500</v>
      </c>
      <c r="Y89" s="122">
        <f t="shared" si="101"/>
        <v>41500</v>
      </c>
      <c r="Z89" s="122">
        <f t="shared" si="101"/>
        <v>41500</v>
      </c>
      <c r="AA89" s="122">
        <f t="shared" si="101"/>
        <v>41500</v>
      </c>
      <c r="AB89" s="122">
        <f aca="true" t="shared" si="102" ref="AB89:CI89">SUM(AB84:AB88)</f>
        <v>41500</v>
      </c>
      <c r="AC89" s="122">
        <f t="shared" si="102"/>
        <v>41500</v>
      </c>
      <c r="AD89" s="122">
        <f t="shared" si="102"/>
        <v>41500</v>
      </c>
      <c r="AE89" s="122">
        <f t="shared" si="102"/>
        <v>41500</v>
      </c>
      <c r="AF89" s="122">
        <f t="shared" si="102"/>
        <v>41500</v>
      </c>
      <c r="AG89" s="122">
        <f t="shared" si="102"/>
        <v>41500</v>
      </c>
      <c r="AH89" s="122">
        <f t="shared" si="102"/>
        <v>41500</v>
      </c>
      <c r="AI89" s="122">
        <f t="shared" si="102"/>
        <v>41500</v>
      </c>
      <c r="AJ89" s="122">
        <f t="shared" si="102"/>
        <v>41500</v>
      </c>
      <c r="AK89" s="122">
        <f t="shared" si="102"/>
        <v>41500</v>
      </c>
      <c r="AL89" s="122">
        <f t="shared" si="102"/>
        <v>41500</v>
      </c>
      <c r="AM89" s="122">
        <f t="shared" si="102"/>
        <v>41500</v>
      </c>
      <c r="AN89" s="122">
        <f t="shared" si="102"/>
        <v>41500</v>
      </c>
      <c r="AO89" s="122">
        <f t="shared" si="102"/>
        <v>41500</v>
      </c>
      <c r="AP89" s="122">
        <f t="shared" si="102"/>
        <v>41500</v>
      </c>
      <c r="AQ89" s="122">
        <f t="shared" si="102"/>
        <v>41500</v>
      </c>
      <c r="AR89" s="122">
        <f t="shared" si="102"/>
        <v>41500</v>
      </c>
      <c r="AS89" s="122">
        <f t="shared" si="102"/>
        <v>41500</v>
      </c>
      <c r="AT89" s="122">
        <f t="shared" si="102"/>
        <v>41500</v>
      </c>
      <c r="AU89" s="122">
        <f t="shared" si="102"/>
        <v>41500</v>
      </c>
      <c r="AV89" s="122">
        <f t="shared" si="102"/>
        <v>41500</v>
      </c>
      <c r="AW89" s="122">
        <f t="shared" si="102"/>
        <v>41500</v>
      </c>
      <c r="AX89" s="122">
        <f t="shared" si="102"/>
        <v>41500</v>
      </c>
      <c r="AY89" s="122">
        <f t="shared" si="102"/>
        <v>41500</v>
      </c>
      <c r="AZ89" s="122">
        <f t="shared" si="102"/>
        <v>41500</v>
      </c>
      <c r="BA89" s="122">
        <f t="shared" si="102"/>
        <v>41500</v>
      </c>
      <c r="BB89" s="122">
        <f t="shared" si="102"/>
        <v>41500</v>
      </c>
      <c r="BC89" s="122">
        <f t="shared" si="102"/>
        <v>41500</v>
      </c>
      <c r="BD89" s="122">
        <f t="shared" si="102"/>
        <v>41500</v>
      </c>
      <c r="BE89" s="122">
        <f t="shared" si="102"/>
        <v>41500</v>
      </c>
      <c r="BF89" s="122">
        <f t="shared" si="102"/>
        <v>41500</v>
      </c>
      <c r="BG89" s="122">
        <f t="shared" si="102"/>
        <v>41500</v>
      </c>
      <c r="BH89" s="122">
        <f t="shared" si="102"/>
        <v>41500</v>
      </c>
      <c r="BI89" s="122">
        <f t="shared" si="102"/>
        <v>41500</v>
      </c>
      <c r="BJ89" s="122">
        <f t="shared" si="102"/>
        <v>41500</v>
      </c>
      <c r="BK89" s="122">
        <f t="shared" si="102"/>
        <v>41500</v>
      </c>
      <c r="BL89" s="122">
        <f t="shared" si="102"/>
        <v>41500</v>
      </c>
      <c r="BM89" s="122">
        <f t="shared" si="102"/>
        <v>41500</v>
      </c>
      <c r="BN89" s="122">
        <f t="shared" si="102"/>
        <v>41500</v>
      </c>
      <c r="BO89" s="122">
        <f t="shared" si="102"/>
        <v>41500</v>
      </c>
      <c r="BP89" s="122">
        <f t="shared" si="102"/>
        <v>41500</v>
      </c>
      <c r="BQ89" s="122">
        <f t="shared" si="102"/>
        <v>41500</v>
      </c>
      <c r="BR89" s="122">
        <f t="shared" si="102"/>
        <v>41500</v>
      </c>
      <c r="BS89" s="122">
        <f t="shared" si="102"/>
        <v>41500</v>
      </c>
      <c r="BT89" s="122">
        <f t="shared" si="102"/>
        <v>41500</v>
      </c>
      <c r="BU89" s="122">
        <f t="shared" si="102"/>
        <v>41500</v>
      </c>
      <c r="BV89" s="122">
        <f t="shared" si="102"/>
        <v>41500</v>
      </c>
      <c r="BW89" s="122">
        <f t="shared" si="102"/>
        <v>41500</v>
      </c>
      <c r="BX89" s="122">
        <f t="shared" si="102"/>
        <v>41500</v>
      </c>
      <c r="BY89" s="122">
        <f t="shared" si="102"/>
        <v>41500</v>
      </c>
      <c r="BZ89" s="122">
        <f t="shared" si="102"/>
        <v>41500</v>
      </c>
      <c r="CA89" s="122">
        <f t="shared" si="102"/>
        <v>41500</v>
      </c>
      <c r="CB89" s="122">
        <f t="shared" si="102"/>
        <v>41500</v>
      </c>
      <c r="CC89" s="122">
        <f t="shared" si="102"/>
        <v>41500</v>
      </c>
      <c r="CD89" s="122">
        <f t="shared" si="102"/>
        <v>41500</v>
      </c>
      <c r="CE89" s="122">
        <f t="shared" si="102"/>
        <v>41500</v>
      </c>
      <c r="CF89" s="122">
        <f t="shared" si="102"/>
        <v>41500</v>
      </c>
      <c r="CG89" s="122">
        <f t="shared" si="102"/>
        <v>41500</v>
      </c>
      <c r="CH89" s="122">
        <f t="shared" si="102"/>
        <v>41500</v>
      </c>
      <c r="CI89" s="122">
        <f t="shared" si="102"/>
        <v>41500</v>
      </c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</row>
    <row r="90" spans="1:111" s="31" customFormat="1" ht="13.5">
      <c r="A90" s="29"/>
      <c r="B90" s="30" t="s">
        <v>61</v>
      </c>
      <c r="C90" s="12">
        <f t="shared" si="78"/>
        <v>3643734.5125016132</v>
      </c>
      <c r="D90" s="128">
        <f>(D44+D56-D61-D63-D64-D69-D79)*0.135</f>
        <v>-4846.5</v>
      </c>
      <c r="E90" s="128">
        <f aca="true" t="shared" si="103" ref="E90:BP90">(E44+E56-E61-E63-E64-E69-E79)*0.135</f>
        <v>-4846.5</v>
      </c>
      <c r="F90" s="128">
        <f t="shared" si="103"/>
        <v>-6196.5</v>
      </c>
      <c r="G90" s="128">
        <f t="shared" si="103"/>
        <v>-6196.5</v>
      </c>
      <c r="H90" s="128">
        <f t="shared" si="103"/>
        <v>-8943.75</v>
      </c>
      <c r="I90" s="128">
        <f t="shared" si="103"/>
        <v>-8943.75</v>
      </c>
      <c r="J90" s="128">
        <f t="shared" si="103"/>
        <v>-7593.750000000001</v>
      </c>
      <c r="K90" s="128">
        <f t="shared" si="103"/>
        <v>-8268.75</v>
      </c>
      <c r="L90" s="128">
        <f t="shared" si="103"/>
        <v>-11110.5</v>
      </c>
      <c r="M90" s="128">
        <f t="shared" si="103"/>
        <v>-11785.5</v>
      </c>
      <c r="N90" s="128">
        <f t="shared" si="103"/>
        <v>-12460.5</v>
      </c>
      <c r="O90" s="128">
        <f t="shared" si="103"/>
        <v>-12892.5</v>
      </c>
      <c r="P90" s="128">
        <f t="shared" si="103"/>
        <v>-15997.500000000002</v>
      </c>
      <c r="Q90" s="128">
        <f t="shared" si="103"/>
        <v>-14647.500000000002</v>
      </c>
      <c r="R90" s="128">
        <f t="shared" si="103"/>
        <v>-42079.5</v>
      </c>
      <c r="S90" s="128">
        <f t="shared" si="103"/>
        <v>-40977.9</v>
      </c>
      <c r="T90" s="128">
        <f t="shared" si="103"/>
        <v>300701.8828125</v>
      </c>
      <c r="U90" s="128">
        <f t="shared" si="103"/>
        <v>436856.00940281263</v>
      </c>
      <c r="V90" s="128">
        <f t="shared" si="103"/>
        <v>550889.2416192457</v>
      </c>
      <c r="W90" s="128">
        <f t="shared" si="103"/>
        <v>431624.2221810738</v>
      </c>
      <c r="X90" s="128">
        <f t="shared" si="103"/>
        <v>435699.19291483355</v>
      </c>
      <c r="Y90" s="128">
        <f t="shared" si="103"/>
        <v>565851.8969256957</v>
      </c>
      <c r="Z90" s="128">
        <f t="shared" si="103"/>
        <v>569775.3290411035</v>
      </c>
      <c r="AA90" s="128">
        <f t="shared" si="103"/>
        <v>570124.1376043485</v>
      </c>
      <c r="AB90" s="128">
        <f t="shared" si="103"/>
        <v>580019.9749148734</v>
      </c>
      <c r="AC90" s="128">
        <f t="shared" si="103"/>
        <v>585431.8275033988</v>
      </c>
      <c r="AD90" s="128">
        <f t="shared" si="103"/>
        <v>590892.0014096792</v>
      </c>
      <c r="AE90" s="128">
        <f t="shared" si="103"/>
        <v>596400.9280740516</v>
      </c>
      <c r="AF90" s="128">
        <f t="shared" si="103"/>
        <v>601959.0427889985</v>
      </c>
      <c r="AG90" s="128">
        <f t="shared" si="103"/>
        <v>607566.7847335428</v>
      </c>
      <c r="AH90" s="128">
        <f t="shared" si="103"/>
        <v>610524.5970079498</v>
      </c>
      <c r="AI90" s="128">
        <f t="shared" si="103"/>
        <v>616232.926668735</v>
      </c>
      <c r="AJ90" s="128">
        <f t="shared" si="103"/>
        <v>621992.2247639915</v>
      </c>
      <c r="AK90" s="128">
        <f t="shared" si="103"/>
        <v>627802.946369027</v>
      </c>
      <c r="AL90" s="128">
        <f t="shared" si="103"/>
        <v>630965.5506223219</v>
      </c>
      <c r="AM90" s="128">
        <f t="shared" si="103"/>
        <v>636880.5007618071</v>
      </c>
      <c r="AN90" s="128">
        <f t="shared" si="103"/>
        <v>630344.9681334943</v>
      </c>
      <c r="AO90" s="128">
        <f t="shared" si="103"/>
        <v>635287.3954392272</v>
      </c>
      <c r="AP90" s="128">
        <f t="shared" si="103"/>
        <v>640266.6566021433</v>
      </c>
      <c r="AQ90" s="128">
        <f t="shared" si="103"/>
        <v>638551.6143061571</v>
      </c>
      <c r="AR90" s="128">
        <f t="shared" si="103"/>
        <v>643555.2036837242</v>
      </c>
      <c r="AS90" s="128">
        <f t="shared" si="103"/>
        <v>648596.0827215341</v>
      </c>
      <c r="AT90" s="128">
        <f t="shared" si="103"/>
        <v>653674.5293163396</v>
      </c>
      <c r="AU90" s="128">
        <f t="shared" si="103"/>
        <v>658790.8234358876</v>
      </c>
      <c r="AV90" s="128">
        <f t="shared" si="103"/>
        <v>663945.2471343505</v>
      </c>
      <c r="AW90" s="128">
        <f t="shared" si="103"/>
        <v>669138.0845678753</v>
      </c>
      <c r="AX90" s="128">
        <f t="shared" si="103"/>
        <v>674369.6220102502</v>
      </c>
      <c r="AY90" s="128">
        <f t="shared" si="103"/>
        <v>673925.7748261614</v>
      </c>
      <c r="AZ90" s="128">
        <f t="shared" si="103"/>
        <v>673482.2060186455</v>
      </c>
      <c r="BA90" s="128">
        <f t="shared" si="103"/>
        <v>673038.915413054</v>
      </c>
      <c r="BB90" s="128">
        <f t="shared" si="103"/>
        <v>672595.9028348486</v>
      </c>
      <c r="BC90" s="128">
        <f t="shared" si="103"/>
        <v>672153.1681096</v>
      </c>
      <c r="BD90" s="128">
        <f t="shared" si="103"/>
        <v>671710.7110629881</v>
      </c>
      <c r="BE90" s="128">
        <f t="shared" si="103"/>
        <v>671268.5315208033</v>
      </c>
      <c r="BF90" s="128">
        <f t="shared" si="103"/>
        <v>670826.6293089446</v>
      </c>
      <c r="BG90" s="128">
        <f t="shared" si="103"/>
        <v>670385.0042534195</v>
      </c>
      <c r="BH90" s="128">
        <f t="shared" si="103"/>
        <v>669943.6561803463</v>
      </c>
      <c r="BI90" s="128">
        <f t="shared" si="103"/>
        <v>669502.584915951</v>
      </c>
      <c r="BJ90" s="128">
        <f t="shared" si="103"/>
        <v>669061.7902865693</v>
      </c>
      <c r="BK90" s="128">
        <f t="shared" si="103"/>
        <v>668621.2721186455</v>
      </c>
      <c r="BL90" s="128">
        <f t="shared" si="103"/>
        <v>668181.0302387332</v>
      </c>
      <c r="BM90" s="128">
        <f t="shared" si="103"/>
        <v>667741.0644734938</v>
      </c>
      <c r="BN90" s="128">
        <f t="shared" si="103"/>
        <v>667301.3746496993</v>
      </c>
      <c r="BO90" s="128">
        <f t="shared" si="103"/>
        <v>666861.9605942286</v>
      </c>
      <c r="BP90" s="128">
        <f t="shared" si="103"/>
        <v>666422.82213407</v>
      </c>
      <c r="BQ90" s="128">
        <f aca="true" t="shared" si="104" ref="BQ90:CI90">(BQ44+BQ56-BQ61-BQ63-BQ64-BQ69-BQ79)*0.135</f>
        <v>665983.9590963204</v>
      </c>
      <c r="BR90" s="128">
        <f t="shared" si="104"/>
        <v>665545.371308185</v>
      </c>
      <c r="BS90" s="128">
        <f t="shared" si="104"/>
        <v>665107.0585969773</v>
      </c>
      <c r="BT90" s="128">
        <f t="shared" si="104"/>
        <v>664669.0207901198</v>
      </c>
      <c r="BU90" s="128">
        <f t="shared" si="104"/>
        <v>664231.2577151419</v>
      </c>
      <c r="BV90" s="128">
        <f t="shared" si="104"/>
        <v>663793.7691996825</v>
      </c>
      <c r="BW90" s="128">
        <f t="shared" si="104"/>
        <v>663356.5550714881</v>
      </c>
      <c r="BX90" s="128">
        <f t="shared" si="104"/>
        <v>662919.6151584137</v>
      </c>
      <c r="BY90" s="128">
        <f t="shared" si="104"/>
        <v>662482.9492884214</v>
      </c>
      <c r="BZ90" s="128">
        <f t="shared" si="104"/>
        <v>662046.557289582</v>
      </c>
      <c r="CA90" s="128">
        <f t="shared" si="104"/>
        <v>661610.4389900742</v>
      </c>
      <c r="CB90" s="128">
        <f t="shared" si="104"/>
        <v>661174.5942181839</v>
      </c>
      <c r="CC90" s="128">
        <f t="shared" si="104"/>
        <v>660739.0228023052</v>
      </c>
      <c r="CD90" s="128">
        <f t="shared" si="104"/>
        <v>660303.7245709401</v>
      </c>
      <c r="CE90" s="128">
        <f t="shared" si="104"/>
        <v>659868.6993526972</v>
      </c>
      <c r="CF90" s="128">
        <f t="shared" si="104"/>
        <v>659433.946976294</v>
      </c>
      <c r="CG90" s="128">
        <f t="shared" si="104"/>
        <v>658999.467270554</v>
      </c>
      <c r="CH90" s="128">
        <f t="shared" si="104"/>
        <v>658565.2600644093</v>
      </c>
      <c r="CI90" s="128">
        <f t="shared" si="104"/>
        <v>658131.3251868987</v>
      </c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</row>
    <row r="91" spans="1:111" s="19" customFormat="1" ht="12.75">
      <c r="A91" s="17"/>
      <c r="B91" s="24" t="s">
        <v>62</v>
      </c>
      <c r="C91" s="12">
        <f t="shared" si="78"/>
        <v>231691.31475009682</v>
      </c>
      <c r="D91" s="127">
        <f>IF(D90&lt;0,"0",D90*1)*0.06</f>
        <v>0</v>
      </c>
      <c r="E91" s="127">
        <f aca="true" t="shared" si="105" ref="E91:BP91">IF(E90&lt;0,"0",E90*1)*0.06</f>
        <v>0</v>
      </c>
      <c r="F91" s="127">
        <f t="shared" si="105"/>
        <v>0</v>
      </c>
      <c r="G91" s="127">
        <f t="shared" si="105"/>
        <v>0</v>
      </c>
      <c r="H91" s="127">
        <f t="shared" si="105"/>
        <v>0</v>
      </c>
      <c r="I91" s="127">
        <f t="shared" si="105"/>
        <v>0</v>
      </c>
      <c r="J91" s="127">
        <f t="shared" si="105"/>
        <v>0</v>
      </c>
      <c r="K91" s="127">
        <f t="shared" si="105"/>
        <v>0</v>
      </c>
      <c r="L91" s="127">
        <f t="shared" si="105"/>
        <v>0</v>
      </c>
      <c r="M91" s="127">
        <f t="shared" si="105"/>
        <v>0</v>
      </c>
      <c r="N91" s="127">
        <f t="shared" si="105"/>
        <v>0</v>
      </c>
      <c r="O91" s="127">
        <f t="shared" si="105"/>
        <v>0</v>
      </c>
      <c r="P91" s="127">
        <f t="shared" si="105"/>
        <v>0</v>
      </c>
      <c r="Q91" s="127">
        <f t="shared" si="105"/>
        <v>0</v>
      </c>
      <c r="R91" s="127">
        <f t="shared" si="105"/>
        <v>0</v>
      </c>
      <c r="S91" s="127">
        <f t="shared" si="105"/>
        <v>0</v>
      </c>
      <c r="T91" s="127">
        <f t="shared" si="105"/>
        <v>18042.11296875</v>
      </c>
      <c r="U91" s="127">
        <f t="shared" si="105"/>
        <v>26211.360564168757</v>
      </c>
      <c r="V91" s="127">
        <f t="shared" si="105"/>
        <v>33053.354497154745</v>
      </c>
      <c r="W91" s="127">
        <f t="shared" si="105"/>
        <v>25897.453330864428</v>
      </c>
      <c r="X91" s="127">
        <f t="shared" si="105"/>
        <v>26141.951574890012</v>
      </c>
      <c r="Y91" s="127">
        <f t="shared" si="105"/>
        <v>33951.11381554174</v>
      </c>
      <c r="Z91" s="127">
        <f t="shared" si="105"/>
        <v>34186.51974246621</v>
      </c>
      <c r="AA91" s="127">
        <f t="shared" si="105"/>
        <v>34207.448256260905</v>
      </c>
      <c r="AB91" s="127">
        <f t="shared" si="105"/>
        <v>34801.1984948924</v>
      </c>
      <c r="AC91" s="127">
        <f t="shared" si="105"/>
        <v>35125.909650203925</v>
      </c>
      <c r="AD91" s="127">
        <f t="shared" si="105"/>
        <v>35453.52008458075</v>
      </c>
      <c r="AE91" s="127">
        <f t="shared" si="105"/>
        <v>35784.0556844431</v>
      </c>
      <c r="AF91" s="127">
        <f t="shared" si="105"/>
        <v>36117.54256733991</v>
      </c>
      <c r="AG91" s="127">
        <f t="shared" si="105"/>
        <v>36454.00708401257</v>
      </c>
      <c r="AH91" s="127">
        <f t="shared" si="105"/>
        <v>36631.47582047699</v>
      </c>
      <c r="AI91" s="127">
        <f t="shared" si="105"/>
        <v>36973.9756001241</v>
      </c>
      <c r="AJ91" s="127">
        <f t="shared" si="105"/>
        <v>37319.53348583949</v>
      </c>
      <c r="AK91" s="127">
        <f t="shared" si="105"/>
        <v>37668.17678214162</v>
      </c>
      <c r="AL91" s="127">
        <f t="shared" si="105"/>
        <v>37857.93303733931</v>
      </c>
      <c r="AM91" s="127">
        <f t="shared" si="105"/>
        <v>38212.830045708426</v>
      </c>
      <c r="AN91" s="127">
        <f t="shared" si="105"/>
        <v>37820.69808800965</v>
      </c>
      <c r="AO91" s="127">
        <f t="shared" si="105"/>
        <v>38117.243726353634</v>
      </c>
      <c r="AP91" s="127">
        <f t="shared" si="105"/>
        <v>38415.999396128595</v>
      </c>
      <c r="AQ91" s="127">
        <f t="shared" si="105"/>
        <v>38313.09685836943</v>
      </c>
      <c r="AR91" s="127">
        <f t="shared" si="105"/>
        <v>38613.31222102345</v>
      </c>
      <c r="AS91" s="127">
        <f t="shared" si="105"/>
        <v>38915.764963292044</v>
      </c>
      <c r="AT91" s="127">
        <f t="shared" si="105"/>
        <v>39220.47175898038</v>
      </c>
      <c r="AU91" s="127">
        <f t="shared" si="105"/>
        <v>39527.44940615325</v>
      </c>
      <c r="AV91" s="127">
        <f t="shared" si="105"/>
        <v>39836.71482806103</v>
      </c>
      <c r="AW91" s="127">
        <f t="shared" si="105"/>
        <v>40148.28507407251</v>
      </c>
      <c r="AX91" s="127">
        <f t="shared" si="105"/>
        <v>40462.17732061501</v>
      </c>
      <c r="AY91" s="127">
        <f t="shared" si="105"/>
        <v>40435.546489569686</v>
      </c>
      <c r="AZ91" s="127">
        <f t="shared" si="105"/>
        <v>40408.93236111873</v>
      </c>
      <c r="BA91" s="127">
        <f t="shared" si="105"/>
        <v>40382.334924783245</v>
      </c>
      <c r="BB91" s="127">
        <f t="shared" si="105"/>
        <v>40355.75417009091</v>
      </c>
      <c r="BC91" s="127">
        <f t="shared" si="105"/>
        <v>40329.190086575996</v>
      </c>
      <c r="BD91" s="127">
        <f t="shared" si="105"/>
        <v>40302.64266377929</v>
      </c>
      <c r="BE91" s="127">
        <f t="shared" si="105"/>
        <v>40276.1118912482</v>
      </c>
      <c r="BF91" s="127">
        <f t="shared" si="105"/>
        <v>40249.59775853667</v>
      </c>
      <c r="BG91" s="127">
        <f t="shared" si="105"/>
        <v>40223.100255205165</v>
      </c>
      <c r="BH91" s="127">
        <f t="shared" si="105"/>
        <v>40196.61937082077</v>
      </c>
      <c r="BI91" s="127">
        <f t="shared" si="105"/>
        <v>40170.15509495706</v>
      </c>
      <c r="BJ91" s="127">
        <f t="shared" si="105"/>
        <v>40143.70741719416</v>
      </c>
      <c r="BK91" s="127">
        <f t="shared" si="105"/>
        <v>40117.27632711873</v>
      </c>
      <c r="BL91" s="127">
        <f t="shared" si="105"/>
        <v>40090.86181432399</v>
      </c>
      <c r="BM91" s="127">
        <f t="shared" si="105"/>
        <v>40064.46386840963</v>
      </c>
      <c r="BN91" s="127">
        <f t="shared" si="105"/>
        <v>40038.08247898196</v>
      </c>
      <c r="BO91" s="127">
        <f t="shared" si="105"/>
        <v>40011.71763565372</v>
      </c>
      <c r="BP91" s="127">
        <f t="shared" si="105"/>
        <v>39985.369328044195</v>
      </c>
      <c r="BQ91" s="127">
        <f aca="true" t="shared" si="106" ref="BQ91:CI91">IF(BQ90&lt;0,"0",BQ90*1)*0.06</f>
        <v>39959.037545779225</v>
      </c>
      <c r="BR91" s="127">
        <f t="shared" si="106"/>
        <v>39932.7222784911</v>
      </c>
      <c r="BS91" s="127">
        <f t="shared" si="106"/>
        <v>39906.423515818635</v>
      </c>
      <c r="BT91" s="127">
        <f t="shared" si="106"/>
        <v>39880.141247407184</v>
      </c>
      <c r="BU91" s="127">
        <f t="shared" si="106"/>
        <v>39853.87546290851</v>
      </c>
      <c r="BV91" s="127">
        <f t="shared" si="106"/>
        <v>39827.62615198095</v>
      </c>
      <c r="BW91" s="127">
        <f t="shared" si="106"/>
        <v>39801.39330428929</v>
      </c>
      <c r="BX91" s="127">
        <f t="shared" si="106"/>
        <v>39775.176909504815</v>
      </c>
      <c r="BY91" s="127">
        <f t="shared" si="106"/>
        <v>39748.97695730528</v>
      </c>
      <c r="BZ91" s="127">
        <f t="shared" si="106"/>
        <v>39722.793437374916</v>
      </c>
      <c r="CA91" s="127">
        <f t="shared" si="106"/>
        <v>39696.62633940445</v>
      </c>
      <c r="CB91" s="127">
        <f t="shared" si="106"/>
        <v>39670.47565309103</v>
      </c>
      <c r="CC91" s="127">
        <f t="shared" si="106"/>
        <v>39644.34136813831</v>
      </c>
      <c r="CD91" s="127">
        <f t="shared" si="106"/>
        <v>39618.2234742564</v>
      </c>
      <c r="CE91" s="127">
        <f t="shared" si="106"/>
        <v>39592.121961161836</v>
      </c>
      <c r="CF91" s="127">
        <f t="shared" si="106"/>
        <v>39566.03681857764</v>
      </c>
      <c r="CG91" s="127">
        <f t="shared" si="106"/>
        <v>39539.968036233244</v>
      </c>
      <c r="CH91" s="127">
        <f t="shared" si="106"/>
        <v>39513.91560386456</v>
      </c>
      <c r="CI91" s="127">
        <f t="shared" si="106"/>
        <v>39487.87951121392</v>
      </c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</row>
    <row r="92" spans="1:111" s="19" customFormat="1" ht="12.75">
      <c r="A92" s="17"/>
      <c r="B92" s="18" t="s">
        <v>63</v>
      </c>
      <c r="C92" s="12">
        <f t="shared" si="78"/>
        <v>-40903213.59623916</v>
      </c>
      <c r="D92" s="122">
        <f aca="true" t="shared" si="107" ref="D92:AI92">-(D74+D79+D83+D89)-D91</f>
        <v>-113372</v>
      </c>
      <c r="E92" s="122">
        <f t="shared" si="107"/>
        <v>-113372</v>
      </c>
      <c r="F92" s="122">
        <f t="shared" si="107"/>
        <v>-123372</v>
      </c>
      <c r="G92" s="122">
        <f t="shared" si="107"/>
        <v>-148372</v>
      </c>
      <c r="H92" s="122">
        <f t="shared" si="107"/>
        <v>-226185.6</v>
      </c>
      <c r="I92" s="122">
        <f t="shared" si="107"/>
        <v>-218185.6</v>
      </c>
      <c r="J92" s="122">
        <f t="shared" si="107"/>
        <v>-208185.6</v>
      </c>
      <c r="K92" s="122">
        <f t="shared" si="107"/>
        <v>-231185.6</v>
      </c>
      <c r="L92" s="122">
        <f t="shared" si="107"/>
        <v>-284357.6</v>
      </c>
      <c r="M92" s="122">
        <f t="shared" si="107"/>
        <v>-276357.6</v>
      </c>
      <c r="N92" s="122">
        <f t="shared" si="107"/>
        <v>-572180</v>
      </c>
      <c r="O92" s="122">
        <f t="shared" si="107"/>
        <v>-682980</v>
      </c>
      <c r="P92" s="122">
        <f t="shared" si="107"/>
        <v>-1220966.24</v>
      </c>
      <c r="Q92" s="122">
        <f t="shared" si="107"/>
        <v>-1683153.52</v>
      </c>
      <c r="R92" s="122">
        <f t="shared" si="107"/>
        <v>-2194603.52</v>
      </c>
      <c r="S92" s="122">
        <f t="shared" si="107"/>
        <v>-2191793.52</v>
      </c>
      <c r="T92" s="122">
        <f t="shared" si="107"/>
        <v>-3040276.5954687498</v>
      </c>
      <c r="U92" s="122">
        <f t="shared" si="107"/>
        <v>-3506968.180860002</v>
      </c>
      <c r="V92" s="122">
        <f t="shared" si="107"/>
        <v>-3824654.601282403</v>
      </c>
      <c r="W92" s="122">
        <f t="shared" si="107"/>
        <v>-3882764.8389156866</v>
      </c>
      <c r="X92" s="122">
        <f t="shared" si="107"/>
        <v>-3901351.5972243445</v>
      </c>
      <c r="Y92" s="122">
        <f t="shared" si="107"/>
        <v>-4015772.010522693</v>
      </c>
      <c r="Z92" s="122">
        <f t="shared" si="107"/>
        <v>-4084975.269891763</v>
      </c>
      <c r="AA92" s="122">
        <f t="shared" si="107"/>
        <v>-4157828.1020735106</v>
      </c>
      <c r="AB92" s="122">
        <f t="shared" si="107"/>
        <v>-4177481.842704914</v>
      </c>
      <c r="AC92" s="122">
        <f t="shared" si="107"/>
        <v>-4197275.696937747</v>
      </c>
      <c r="AD92" s="122">
        <f t="shared" si="107"/>
        <v>-4142246.800468238</v>
      </c>
      <c r="AE92" s="122">
        <f t="shared" si="107"/>
        <v>-4137396.7411525263</v>
      </c>
      <c r="AF92" s="122">
        <f t="shared" si="107"/>
        <v>-4107727.1210767697</v>
      </c>
      <c r="AG92" s="122">
        <f t="shared" si="107"/>
        <v>-4128239.556684726</v>
      </c>
      <c r="AH92" s="122">
        <f t="shared" si="107"/>
        <v>-4168773.678906478</v>
      </c>
      <c r="AI92" s="122">
        <f t="shared" si="107"/>
        <v>-4189655.1332883122</v>
      </c>
      <c r="AJ92" s="122">
        <f aca="true" t="shared" si="108" ref="AJ92:BO92">-(AJ74+AJ79+AJ83+AJ89)-AJ91</f>
        <v>-4210723.580123766</v>
      </c>
      <c r="AK92" s="122">
        <f t="shared" si="108"/>
        <v>-4286980.6945858495</v>
      </c>
      <c r="AL92" s="122">
        <f t="shared" si="108"/>
        <v>-4368266.166860444</v>
      </c>
      <c r="AM92" s="122">
        <f t="shared" si="108"/>
        <v>-4444905.702280914</v>
      </c>
      <c r="AN92" s="122">
        <f t="shared" si="108"/>
        <v>-4473059.414162258</v>
      </c>
      <c r="AO92" s="122">
        <f t="shared" si="108"/>
        <v>-4491511.187528317</v>
      </c>
      <c r="AP92" s="122">
        <f t="shared" si="108"/>
        <v>-4435101.87599606</v>
      </c>
      <c r="AQ92" s="122">
        <f t="shared" si="108"/>
        <v>-4404459.194025537</v>
      </c>
      <c r="AR92" s="122">
        <f t="shared" si="108"/>
        <v>-4373149.229411668</v>
      </c>
      <c r="AS92" s="122">
        <f t="shared" si="108"/>
        <v>-4391979.998329571</v>
      </c>
      <c r="AT92" s="122">
        <f t="shared" si="108"/>
        <v>-4410952.564135741</v>
      </c>
      <c r="AU92" s="122">
        <f t="shared" si="108"/>
        <v>-4430067.998256774</v>
      </c>
      <c r="AV92" s="122">
        <f t="shared" si="108"/>
        <v>-4449327.380250962</v>
      </c>
      <c r="AW92" s="122">
        <f t="shared" si="108"/>
        <v>-4523731.79787038</v>
      </c>
      <c r="AX92" s="122">
        <f t="shared" si="108"/>
        <v>-4583282.347123412</v>
      </c>
      <c r="AY92" s="122">
        <f t="shared" si="108"/>
        <v>-4637289.327524328</v>
      </c>
      <c r="AZ92" s="122">
        <f t="shared" si="108"/>
        <v>-4636303.441854341</v>
      </c>
      <c r="BA92" s="122">
        <f t="shared" si="108"/>
        <v>-4635324.750740817</v>
      </c>
      <c r="BB92" s="122">
        <f t="shared" si="108"/>
        <v>-4559353.315424104</v>
      </c>
      <c r="BC92" s="122">
        <f t="shared" si="108"/>
        <v>-4533389.197763683</v>
      </c>
      <c r="BD92" s="122">
        <f t="shared" si="108"/>
        <v>-4482432.460244332</v>
      </c>
      <c r="BE92" s="122">
        <f t="shared" si="108"/>
        <v>-4481483.16598239</v>
      </c>
      <c r="BF92" s="122">
        <f t="shared" si="108"/>
        <v>-4480541.378732058</v>
      </c>
      <c r="BG92" s="122">
        <f t="shared" si="108"/>
        <v>-4479607.1628917875</v>
      </c>
      <c r="BH92" s="122">
        <f t="shared" si="108"/>
        <v>-4478680.5835107</v>
      </c>
      <c r="BI92" s="122">
        <f t="shared" si="108"/>
        <v>-4532761.706295103</v>
      </c>
      <c r="BJ92" s="122">
        <f t="shared" si="108"/>
        <v>-4571850.597615054</v>
      </c>
      <c r="BK92" s="122">
        <f t="shared" si="108"/>
        <v>-4625947.324510995</v>
      </c>
      <c r="BL92" s="122">
        <f t="shared" si="108"/>
        <v>-4625051.9547004495</v>
      </c>
      <c r="BM92" s="122">
        <f t="shared" si="108"/>
        <v>-4624164.556584788</v>
      </c>
      <c r="BN92" s="122">
        <f t="shared" si="108"/>
        <v>-4548285.199256069</v>
      </c>
      <c r="BO92" s="122">
        <f t="shared" si="108"/>
        <v>-4522413.952503936</v>
      </c>
      <c r="BP92" s="122">
        <f aca="true" t="shared" si="109" ref="BP92:CI92">-(BP74+BP79+BP83+BP89)-BP91</f>
        <v>-4471550.886822589</v>
      </c>
      <c r="BQ92" s="122">
        <f t="shared" si="109"/>
        <v>-4470696.073417828</v>
      </c>
      <c r="BR92" s="122">
        <f t="shared" si="109"/>
        <v>-4469849.584214169</v>
      </c>
      <c r="BS92" s="122">
        <f t="shared" si="109"/>
        <v>-4469011.491862015</v>
      </c>
      <c r="BT92" s="122">
        <f t="shared" si="109"/>
        <v>-4468181.869744922</v>
      </c>
      <c r="BU92" s="122">
        <f t="shared" si="109"/>
        <v>-4522360.79198692</v>
      </c>
      <c r="BV92" s="122">
        <f t="shared" si="109"/>
        <v>-4561548.333459921</v>
      </c>
      <c r="BW92" s="122">
        <f t="shared" si="109"/>
        <v>-4615744.569791183</v>
      </c>
      <c r="BX92" s="122">
        <f t="shared" si="109"/>
        <v>-4614949.577370868</v>
      </c>
      <c r="BY92" s="122">
        <f t="shared" si="109"/>
        <v>-4614163.433359663</v>
      </c>
      <c r="BZ92" s="122">
        <f t="shared" si="109"/>
        <v>-4538386.21569648</v>
      </c>
      <c r="CA92" s="122">
        <f t="shared" si="109"/>
        <v>-4512618.003106239</v>
      </c>
      <c r="CB92" s="122">
        <f t="shared" si="109"/>
        <v>-4461858.8751077205</v>
      </c>
      <c r="CC92" s="122">
        <f t="shared" si="109"/>
        <v>-4461108.912021498</v>
      </c>
      <c r="CD92" s="122">
        <f t="shared" si="109"/>
        <v>-4460368.194977957</v>
      </c>
      <c r="CE92" s="122">
        <f t="shared" si="109"/>
        <v>-4459636.805925382</v>
      </c>
      <c r="CF92" s="122">
        <f t="shared" si="109"/>
        <v>-4458914.827638143</v>
      </c>
      <c r="CG92" s="122">
        <f t="shared" si="109"/>
        <v>-4513202.343724936</v>
      </c>
      <c r="CH92" s="122">
        <f t="shared" si="109"/>
        <v>-4552499.438637136</v>
      </c>
      <c r="CI92" s="122">
        <f t="shared" si="109"/>
        <v>-4606806.197677211</v>
      </c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</row>
    <row r="93" spans="1:111" s="6" customFormat="1" ht="12">
      <c r="A93" s="8"/>
      <c r="B93" s="32"/>
      <c r="C93" s="173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</row>
    <row r="94" spans="1:111" s="19" customFormat="1" ht="25.5">
      <c r="A94" s="17"/>
      <c r="B94" s="18" t="s">
        <v>64</v>
      </c>
      <c r="C94" s="12">
        <f t="shared" si="78"/>
        <v>3443688.1566953547</v>
      </c>
      <c r="D94" s="122">
        <f aca="true" t="shared" si="110" ref="D94:AI94">D60+D92</f>
        <v>-113372</v>
      </c>
      <c r="E94" s="122">
        <f t="shared" si="110"/>
        <v>-113372</v>
      </c>
      <c r="F94" s="122">
        <f t="shared" si="110"/>
        <v>-123372</v>
      </c>
      <c r="G94" s="122">
        <f t="shared" si="110"/>
        <v>-148372</v>
      </c>
      <c r="H94" s="122">
        <f t="shared" si="110"/>
        <v>-226185.6</v>
      </c>
      <c r="I94" s="122">
        <f t="shared" si="110"/>
        <v>-218185.6</v>
      </c>
      <c r="J94" s="122">
        <f t="shared" si="110"/>
        <v>-208185.6</v>
      </c>
      <c r="K94" s="122">
        <f t="shared" si="110"/>
        <v>-231185.6</v>
      </c>
      <c r="L94" s="122">
        <f t="shared" si="110"/>
        <v>-284357.6</v>
      </c>
      <c r="M94" s="122">
        <f t="shared" si="110"/>
        <v>-276357.6</v>
      </c>
      <c r="N94" s="122">
        <f t="shared" si="110"/>
        <v>-572180</v>
      </c>
      <c r="O94" s="122">
        <f t="shared" si="110"/>
        <v>-682980</v>
      </c>
      <c r="P94" s="122">
        <f t="shared" si="110"/>
        <v>-1220966.24</v>
      </c>
      <c r="Q94" s="122">
        <f t="shared" si="110"/>
        <v>-1683153.52</v>
      </c>
      <c r="R94" s="122">
        <f t="shared" si="110"/>
        <v>-2194603.52</v>
      </c>
      <c r="S94" s="122">
        <f t="shared" si="110"/>
        <v>-2191793.52</v>
      </c>
      <c r="T94" s="122">
        <f t="shared" si="110"/>
        <v>465589.15453125024</v>
      </c>
      <c r="U94" s="122">
        <f t="shared" si="110"/>
        <v>1449259.5248899986</v>
      </c>
      <c r="V94" s="122">
        <f t="shared" si="110"/>
        <v>2328860.593543349</v>
      </c>
      <c r="W94" s="122">
        <f t="shared" si="110"/>
        <v>1282782.3727434878</v>
      </c>
      <c r="X94" s="122">
        <f t="shared" si="110"/>
        <v>1308977.2859675018</v>
      </c>
      <c r="Y94" s="122">
        <f t="shared" si="110"/>
        <v>2395157.988153661</v>
      </c>
      <c r="Z94" s="122">
        <f t="shared" si="110"/>
        <v>2381855.889487055</v>
      </c>
      <c r="AA94" s="122">
        <f t="shared" si="110"/>
        <v>2319827.747379051</v>
      </c>
      <c r="AB94" s="122">
        <f t="shared" si="110"/>
        <v>2397949.3952286025</v>
      </c>
      <c r="AC94" s="122">
        <f t="shared" si="110"/>
        <v>2435525.46276303</v>
      </c>
      <c r="AD94" s="122">
        <f t="shared" si="110"/>
        <v>2548436.5124441544</v>
      </c>
      <c r="AE94" s="122">
        <f t="shared" si="110"/>
        <v>2611685.5299108713</v>
      </c>
      <c r="AF94" s="122">
        <f t="shared" si="110"/>
        <v>2700275.5274068373</v>
      </c>
      <c r="AG94" s="122">
        <f t="shared" si="110"/>
        <v>2739209.5440174825</v>
      </c>
      <c r="AH94" s="122">
        <f t="shared" si="110"/>
        <v>2758652.6459091455</v>
      </c>
      <c r="AI94" s="122">
        <f t="shared" si="110"/>
        <v>2798283.926570307</v>
      </c>
      <c r="AJ94" s="122">
        <f aca="true" t="shared" si="111" ref="AJ94:BO94">AJ60+AJ92</f>
        <v>2838268.507055019</v>
      </c>
      <c r="AK94" s="122">
        <f t="shared" si="111"/>
        <v>2823609.5362284603</v>
      </c>
      <c r="AL94" s="122">
        <f t="shared" si="111"/>
        <v>2804472.191014708</v>
      </c>
      <c r="AM94" s="122">
        <f t="shared" si="111"/>
        <v>2790535.6766466945</v>
      </c>
      <c r="AN94" s="122">
        <f t="shared" si="111"/>
        <v>2723402.6973343166</v>
      </c>
      <c r="AO94" s="122">
        <f t="shared" si="111"/>
        <v>2757463.843989649</v>
      </c>
      <c r="AP94" s="122">
        <f t="shared" si="111"/>
        <v>2866777.421828217</v>
      </c>
      <c r="AQ94" s="122">
        <f t="shared" si="111"/>
        <v>2879199.8398733316</v>
      </c>
      <c r="AR94" s="122">
        <f t="shared" si="111"/>
        <v>2963672.549192208</v>
      </c>
      <c r="AS94" s="122">
        <f t="shared" si="111"/>
        <v>2998400.7140053296</v>
      </c>
      <c r="AT94" s="122">
        <f t="shared" si="111"/>
        <v>3033386.22350775</v>
      </c>
      <c r="AU94" s="122">
        <f t="shared" si="111"/>
        <v>3068630.980827965</v>
      </c>
      <c r="AV94" s="122">
        <f t="shared" si="111"/>
        <v>3104136.903130289</v>
      </c>
      <c r="AW94" s="122">
        <f t="shared" si="111"/>
        <v>3084905.9217179744</v>
      </c>
      <c r="AX94" s="122">
        <f t="shared" si="111"/>
        <v>3080939.982137111</v>
      </c>
      <c r="AY94" s="122">
        <f t="shared" si="111"/>
        <v>3022218.721774863</v>
      </c>
      <c r="AZ94" s="122">
        <f t="shared" si="111"/>
        <v>3018493.285132967</v>
      </c>
      <c r="BA94" s="122">
        <f t="shared" si="111"/>
        <v>2759463.9619660107</v>
      </c>
      <c r="BB94" s="122">
        <f t="shared" si="111"/>
        <v>2335435.3146938765</v>
      </c>
      <c r="BC94" s="122">
        <f t="shared" si="111"/>
        <v>2353157.623014557</v>
      </c>
      <c r="BD94" s="122">
        <f t="shared" si="111"/>
        <v>2391709.5703026764</v>
      </c>
      <c r="BE94" s="122">
        <f t="shared" si="111"/>
        <v>2388591.1024205964</v>
      </c>
      <c r="BF94" s="122">
        <f t="shared" si="111"/>
        <v>2385468.831366758</v>
      </c>
      <c r="BG94" s="122">
        <f t="shared" si="111"/>
        <v>2382342.7019370208</v>
      </c>
      <c r="BH94" s="122">
        <f t="shared" si="111"/>
        <v>2379212.658385996</v>
      </c>
      <c r="BI94" s="122">
        <f t="shared" si="111"/>
        <v>2330245.311088261</v>
      </c>
      <c r="BJ94" s="122">
        <f t="shared" si="111"/>
        <v>2293773.9365329044</v>
      </c>
      <c r="BK94" s="122">
        <f t="shared" si="111"/>
        <v>2244798.4773179907</v>
      </c>
      <c r="BL94" s="122">
        <f t="shared" si="111"/>
        <v>2241652.2088116445</v>
      </c>
      <c r="BM94" s="122">
        <f t="shared" si="111"/>
        <v>2238501.7391464124</v>
      </c>
      <c r="BN94" s="122">
        <f t="shared" si="111"/>
        <v>2297847.009213567</v>
      </c>
      <c r="BO94" s="122">
        <f t="shared" si="111"/>
        <v>2315521.292657351</v>
      </c>
      <c r="BP94" s="122">
        <f aca="true" t="shared" si="112" ref="BP94:CI94">BP60+BP92</f>
        <v>2354024.529202505</v>
      </c>
      <c r="BQ94" s="122">
        <f t="shared" si="112"/>
        <v>2350856.657981734</v>
      </c>
      <c r="BR94" s="122">
        <f t="shared" si="112"/>
        <v>2347684.284196431</v>
      </c>
      <c r="BS94" s="122">
        <f t="shared" si="112"/>
        <v>2344507.3457773784</v>
      </c>
      <c r="BT94" s="122">
        <f t="shared" si="112"/>
        <v>2341325.7800453594</v>
      </c>
      <c r="BU94" s="122">
        <f t="shared" si="112"/>
        <v>2292306.1903717145</v>
      </c>
      <c r="BV94" s="122">
        <f t="shared" si="112"/>
        <v>2255781.8461721754</v>
      </c>
      <c r="BW94" s="122">
        <f t="shared" si="112"/>
        <v>2206752.682900643</v>
      </c>
      <c r="BX94" s="122">
        <f t="shared" si="112"/>
        <v>2203551.9687095527</v>
      </c>
      <c r="BY94" s="122">
        <f t="shared" si="112"/>
        <v>2200346.3044435214</v>
      </c>
      <c r="BZ94" s="122">
        <f t="shared" si="112"/>
        <v>2259635.6236329367</v>
      </c>
      <c r="CA94" s="122">
        <f t="shared" si="112"/>
        <v>2277253.192487469</v>
      </c>
      <c r="CB94" s="122">
        <f t="shared" si="112"/>
        <v>2315698.9432228506</v>
      </c>
      <c r="CC94" s="122">
        <f t="shared" si="112"/>
        <v>2312472.8073876137</v>
      </c>
      <c r="CD94" s="122">
        <f t="shared" si="112"/>
        <v>2309241.3825230626</v>
      </c>
      <c r="CE94" s="122">
        <f t="shared" si="112"/>
        <v>2306004.5988232</v>
      </c>
      <c r="CF94" s="122">
        <f t="shared" si="112"/>
        <v>2302762.3857945846</v>
      </c>
      <c r="CG94" s="122">
        <f t="shared" si="112"/>
        <v>2253681.338916108</v>
      </c>
      <c r="CH94" s="122">
        <f t="shared" si="112"/>
        <v>2217094.7196320575</v>
      </c>
      <c r="CI94" s="122">
        <f t="shared" si="112"/>
        <v>2168002.4553450868</v>
      </c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</row>
    <row r="95" spans="1:111" s="6" customFormat="1" ht="31.5">
      <c r="A95" s="8"/>
      <c r="B95" s="73" t="s">
        <v>65</v>
      </c>
      <c r="C95" s="34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</row>
    <row r="96" spans="1:111" s="37" customFormat="1" ht="12">
      <c r="A96" s="35"/>
      <c r="B96" s="36" t="s">
        <v>66</v>
      </c>
      <c r="C96" s="12">
        <f>SUM(D96:AA96)</f>
        <v>8500000</v>
      </c>
      <c r="D96" s="131">
        <f aca="true" t="shared" si="113" ref="D96:I96">SUM(D97:D98)</f>
        <v>0</v>
      </c>
      <c r="E96" s="131">
        <f t="shared" si="113"/>
        <v>0</v>
      </c>
      <c r="F96" s="131">
        <f t="shared" si="113"/>
        <v>0</v>
      </c>
      <c r="G96" s="131">
        <f t="shared" si="113"/>
        <v>0</v>
      </c>
      <c r="H96" s="131">
        <f t="shared" si="113"/>
        <v>0</v>
      </c>
      <c r="I96" s="131">
        <f t="shared" si="113"/>
        <v>0</v>
      </c>
      <c r="J96" s="131">
        <f aca="true" t="shared" si="114" ref="J96:AA96">SUM(J97:J98)</f>
        <v>0</v>
      </c>
      <c r="K96" s="131">
        <f t="shared" si="114"/>
        <v>0</v>
      </c>
      <c r="L96" s="131">
        <f t="shared" si="114"/>
        <v>0</v>
      </c>
      <c r="M96" s="131">
        <f t="shared" si="114"/>
        <v>0</v>
      </c>
      <c r="N96" s="131">
        <f t="shared" si="114"/>
        <v>0</v>
      </c>
      <c r="O96" s="131">
        <f t="shared" si="114"/>
        <v>0</v>
      </c>
      <c r="P96" s="131">
        <f t="shared" si="114"/>
        <v>0</v>
      </c>
      <c r="Q96" s="131">
        <f t="shared" si="114"/>
        <v>0</v>
      </c>
      <c r="R96" s="131">
        <f t="shared" si="114"/>
        <v>1500000</v>
      </c>
      <c r="S96" s="131">
        <f t="shared" si="114"/>
        <v>1300000</v>
      </c>
      <c r="T96" s="131">
        <f t="shared" si="114"/>
        <v>2400000</v>
      </c>
      <c r="U96" s="131">
        <f t="shared" si="114"/>
        <v>3300000</v>
      </c>
      <c r="V96" s="131">
        <f t="shared" si="114"/>
        <v>0</v>
      </c>
      <c r="W96" s="131">
        <f t="shared" si="114"/>
        <v>0</v>
      </c>
      <c r="X96" s="131">
        <f t="shared" si="114"/>
        <v>0</v>
      </c>
      <c r="Y96" s="131">
        <f t="shared" si="114"/>
        <v>0</v>
      </c>
      <c r="Z96" s="131">
        <f t="shared" si="114"/>
        <v>0</v>
      </c>
      <c r="AA96" s="131">
        <f t="shared" si="114"/>
        <v>0</v>
      </c>
      <c r="AB96" s="131">
        <f aca="true" t="shared" si="115" ref="AB96:CI96">SUM(AB97:AB98)</f>
        <v>0</v>
      </c>
      <c r="AC96" s="131">
        <f t="shared" si="115"/>
        <v>0</v>
      </c>
      <c r="AD96" s="131">
        <f t="shared" si="115"/>
        <v>0</v>
      </c>
      <c r="AE96" s="131">
        <f t="shared" si="115"/>
        <v>0</v>
      </c>
      <c r="AF96" s="131">
        <f t="shared" si="115"/>
        <v>0</v>
      </c>
      <c r="AG96" s="131">
        <f t="shared" si="115"/>
        <v>0</v>
      </c>
      <c r="AH96" s="131">
        <f t="shared" si="115"/>
        <v>0</v>
      </c>
      <c r="AI96" s="131">
        <f t="shared" si="115"/>
        <v>0</v>
      </c>
      <c r="AJ96" s="131">
        <f t="shared" si="115"/>
        <v>0</v>
      </c>
      <c r="AK96" s="131">
        <f t="shared" si="115"/>
        <v>0</v>
      </c>
      <c r="AL96" s="131">
        <f t="shared" si="115"/>
        <v>0</v>
      </c>
      <c r="AM96" s="131">
        <f t="shared" si="115"/>
        <v>0</v>
      </c>
      <c r="AN96" s="131">
        <f t="shared" si="115"/>
        <v>0</v>
      </c>
      <c r="AO96" s="131">
        <f t="shared" si="115"/>
        <v>0</v>
      </c>
      <c r="AP96" s="131">
        <f t="shared" si="115"/>
        <v>0</v>
      </c>
      <c r="AQ96" s="131">
        <f t="shared" si="115"/>
        <v>0</v>
      </c>
      <c r="AR96" s="131">
        <f t="shared" si="115"/>
        <v>0</v>
      </c>
      <c r="AS96" s="131">
        <f t="shared" si="115"/>
        <v>0</v>
      </c>
      <c r="AT96" s="131">
        <f t="shared" si="115"/>
        <v>0</v>
      </c>
      <c r="AU96" s="131">
        <f t="shared" si="115"/>
        <v>0</v>
      </c>
      <c r="AV96" s="131">
        <f t="shared" si="115"/>
        <v>0</v>
      </c>
      <c r="AW96" s="131">
        <f t="shared" si="115"/>
        <v>0</v>
      </c>
      <c r="AX96" s="131">
        <f t="shared" si="115"/>
        <v>0</v>
      </c>
      <c r="AY96" s="131">
        <f t="shared" si="115"/>
        <v>0</v>
      </c>
      <c r="AZ96" s="131">
        <f t="shared" si="115"/>
        <v>0</v>
      </c>
      <c r="BA96" s="131">
        <f t="shared" si="115"/>
        <v>0</v>
      </c>
      <c r="BB96" s="131">
        <f t="shared" si="115"/>
        <v>0</v>
      </c>
      <c r="BC96" s="131">
        <f t="shared" si="115"/>
        <v>0</v>
      </c>
      <c r="BD96" s="131">
        <f t="shared" si="115"/>
        <v>0</v>
      </c>
      <c r="BE96" s="131">
        <f t="shared" si="115"/>
        <v>0</v>
      </c>
      <c r="BF96" s="131">
        <f t="shared" si="115"/>
        <v>0</v>
      </c>
      <c r="BG96" s="131">
        <f t="shared" si="115"/>
        <v>0</v>
      </c>
      <c r="BH96" s="131">
        <f t="shared" si="115"/>
        <v>0</v>
      </c>
      <c r="BI96" s="131">
        <f t="shared" si="115"/>
        <v>0</v>
      </c>
      <c r="BJ96" s="131">
        <f t="shared" si="115"/>
        <v>0</v>
      </c>
      <c r="BK96" s="131">
        <f t="shared" si="115"/>
        <v>0</v>
      </c>
      <c r="BL96" s="131">
        <f t="shared" si="115"/>
        <v>0</v>
      </c>
      <c r="BM96" s="131">
        <f t="shared" si="115"/>
        <v>0</v>
      </c>
      <c r="BN96" s="131">
        <f t="shared" si="115"/>
        <v>0</v>
      </c>
      <c r="BO96" s="131">
        <f t="shared" si="115"/>
        <v>0</v>
      </c>
      <c r="BP96" s="131">
        <f t="shared" si="115"/>
        <v>0</v>
      </c>
      <c r="BQ96" s="131">
        <f t="shared" si="115"/>
        <v>0</v>
      </c>
      <c r="BR96" s="131">
        <f t="shared" si="115"/>
        <v>0</v>
      </c>
      <c r="BS96" s="131">
        <f t="shared" si="115"/>
        <v>0</v>
      </c>
      <c r="BT96" s="131">
        <f t="shared" si="115"/>
        <v>0</v>
      </c>
      <c r="BU96" s="131">
        <f t="shared" si="115"/>
        <v>0</v>
      </c>
      <c r="BV96" s="131">
        <f t="shared" si="115"/>
        <v>0</v>
      </c>
      <c r="BW96" s="131">
        <f t="shared" si="115"/>
        <v>0</v>
      </c>
      <c r="BX96" s="131">
        <f t="shared" si="115"/>
        <v>0</v>
      </c>
      <c r="BY96" s="131">
        <f t="shared" si="115"/>
        <v>0</v>
      </c>
      <c r="BZ96" s="131">
        <f t="shared" si="115"/>
        <v>0</v>
      </c>
      <c r="CA96" s="131">
        <f t="shared" si="115"/>
        <v>0</v>
      </c>
      <c r="CB96" s="131">
        <f t="shared" si="115"/>
        <v>0</v>
      </c>
      <c r="CC96" s="131">
        <f t="shared" si="115"/>
        <v>0</v>
      </c>
      <c r="CD96" s="131">
        <f t="shared" si="115"/>
        <v>0</v>
      </c>
      <c r="CE96" s="131">
        <f t="shared" si="115"/>
        <v>0</v>
      </c>
      <c r="CF96" s="131">
        <f t="shared" si="115"/>
        <v>0</v>
      </c>
      <c r="CG96" s="131">
        <f t="shared" si="115"/>
        <v>0</v>
      </c>
      <c r="CH96" s="131">
        <f t="shared" si="115"/>
        <v>0</v>
      </c>
      <c r="CI96" s="131">
        <f t="shared" si="115"/>
        <v>0</v>
      </c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</row>
    <row r="97" spans="1:111" s="6" customFormat="1" ht="12">
      <c r="A97" s="8"/>
      <c r="B97" s="42"/>
      <c r="C97" s="12">
        <f>SUM(D97:AA97)</f>
        <v>8500000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>
        <v>1500000</v>
      </c>
      <c r="S97" s="117">
        <v>1300000</v>
      </c>
      <c r="T97" s="117">
        <v>2400000</v>
      </c>
      <c r="U97" s="117">
        <v>3300000</v>
      </c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</row>
    <row r="98" spans="1:111" s="6" customFormat="1" ht="12">
      <c r="A98" s="8"/>
      <c r="B98" s="42"/>
      <c r="C98" s="12">
        <f t="shared" si="78"/>
        <v>0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</row>
    <row r="99" spans="1:202" s="38" customFormat="1" ht="12">
      <c r="A99" s="14"/>
      <c r="B99" s="13" t="s">
        <v>67</v>
      </c>
      <c r="C99" s="12">
        <f t="shared" si="78"/>
        <v>29400000</v>
      </c>
      <c r="D99" s="147"/>
      <c r="E99" s="117"/>
      <c r="F99" s="117"/>
      <c r="G99" s="117">
        <v>4200000</v>
      </c>
      <c r="H99" s="117">
        <v>4200000</v>
      </c>
      <c r="I99" s="117">
        <v>4200000</v>
      </c>
      <c r="J99" s="117">
        <v>4200000</v>
      </c>
      <c r="K99" s="117">
        <v>4200000</v>
      </c>
      <c r="L99" s="117">
        <v>4200000</v>
      </c>
      <c r="M99" s="117">
        <v>4200000</v>
      </c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38" customFormat="1" ht="12">
      <c r="A100" s="14"/>
      <c r="B100" s="13" t="s">
        <v>68</v>
      </c>
      <c r="C100" s="12">
        <f t="shared" si="78"/>
        <v>3000000</v>
      </c>
      <c r="D100" s="117"/>
      <c r="E100" s="117"/>
      <c r="F100" s="117">
        <v>1500000</v>
      </c>
      <c r="G100" s="117">
        <v>1500000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38" customFormat="1" ht="24">
      <c r="A101" s="14"/>
      <c r="B101" s="13" t="s">
        <v>69</v>
      </c>
      <c r="C101" s="12">
        <f t="shared" si="78"/>
        <v>9900000</v>
      </c>
      <c r="D101" s="132"/>
      <c r="E101" s="132"/>
      <c r="F101" s="132"/>
      <c r="G101" s="132"/>
      <c r="H101" s="132"/>
      <c r="I101" s="132">
        <v>3300000</v>
      </c>
      <c r="J101" s="132">
        <v>3300000</v>
      </c>
      <c r="K101" s="132">
        <v>3300000</v>
      </c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38" customFormat="1" ht="12">
      <c r="A102" s="14"/>
      <c r="B102" s="13" t="s">
        <v>70</v>
      </c>
      <c r="C102" s="12">
        <f t="shared" si="78"/>
        <v>3400000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>
        <v>1700000</v>
      </c>
      <c r="S102" s="117">
        <v>1700000</v>
      </c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38" customFormat="1" ht="12">
      <c r="A103" s="14"/>
      <c r="B103" s="13" t="s">
        <v>71</v>
      </c>
      <c r="C103" s="12">
        <f t="shared" si="78"/>
        <v>1800000</v>
      </c>
      <c r="D103" s="117"/>
      <c r="E103" s="117"/>
      <c r="F103" s="117"/>
      <c r="G103" s="117"/>
      <c r="H103" s="117"/>
      <c r="I103" s="117"/>
      <c r="J103" s="117"/>
      <c r="K103" s="117">
        <v>600000</v>
      </c>
      <c r="L103" s="117">
        <v>600000</v>
      </c>
      <c r="M103" s="117">
        <v>600000</v>
      </c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38" customFormat="1" ht="12">
      <c r="A104" s="14"/>
      <c r="B104" s="13" t="s">
        <v>72</v>
      </c>
      <c r="C104" s="12">
        <f t="shared" si="78"/>
        <v>3000000</v>
      </c>
      <c r="D104" s="117"/>
      <c r="E104" s="117"/>
      <c r="F104" s="117"/>
      <c r="G104" s="117"/>
      <c r="H104" s="117"/>
      <c r="I104" s="117"/>
      <c r="J104" s="117"/>
      <c r="K104" s="117">
        <v>1000000</v>
      </c>
      <c r="L104" s="117">
        <v>1000000</v>
      </c>
      <c r="M104" s="117">
        <v>1000000</v>
      </c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38" customFormat="1" ht="12">
      <c r="A105" s="14"/>
      <c r="B105" s="13" t="s">
        <v>73</v>
      </c>
      <c r="C105" s="12">
        <f t="shared" si="78"/>
        <v>14520000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>
        <v>14520000</v>
      </c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27" customFormat="1" ht="12.75">
      <c r="A106" s="25"/>
      <c r="B106" s="66" t="s">
        <v>74</v>
      </c>
      <c r="C106" s="12">
        <f t="shared" si="78"/>
        <v>76443000</v>
      </c>
      <c r="D106" s="133">
        <f aca="true" t="shared" si="116" ref="D106:AA106">D107+SUM(D111:D122)</f>
        <v>800000</v>
      </c>
      <c r="E106" s="133">
        <f>E107+SUM(E111:E122)</f>
        <v>0</v>
      </c>
      <c r="F106" s="133">
        <f>F107+SUM(F111:F122)</f>
        <v>0</v>
      </c>
      <c r="G106" s="133">
        <f t="shared" si="116"/>
        <v>0</v>
      </c>
      <c r="H106" s="133">
        <f t="shared" si="116"/>
        <v>0</v>
      </c>
      <c r="I106" s="133">
        <f t="shared" si="116"/>
        <v>0</v>
      </c>
      <c r="J106" s="133">
        <f t="shared" si="116"/>
        <v>0</v>
      </c>
      <c r="K106" s="133">
        <f t="shared" si="116"/>
        <v>14704500</v>
      </c>
      <c r="L106" s="133">
        <f t="shared" si="116"/>
        <v>17679500</v>
      </c>
      <c r="M106" s="133">
        <f t="shared" si="116"/>
        <v>17679500</v>
      </c>
      <c r="N106" s="133">
        <f t="shared" si="116"/>
        <v>17679500</v>
      </c>
      <c r="O106" s="133">
        <f t="shared" si="116"/>
        <v>0</v>
      </c>
      <c r="P106" s="133">
        <f t="shared" si="116"/>
        <v>0</v>
      </c>
      <c r="Q106" s="133">
        <f t="shared" si="116"/>
        <v>1000000</v>
      </c>
      <c r="R106" s="133">
        <f t="shared" si="116"/>
        <v>6900000</v>
      </c>
      <c r="S106" s="133">
        <f t="shared" si="116"/>
        <v>0</v>
      </c>
      <c r="T106" s="133">
        <f t="shared" si="116"/>
        <v>0</v>
      </c>
      <c r="U106" s="133">
        <f t="shared" si="116"/>
        <v>0</v>
      </c>
      <c r="V106" s="133">
        <f t="shared" si="116"/>
        <v>0</v>
      </c>
      <c r="W106" s="133">
        <f t="shared" si="116"/>
        <v>0</v>
      </c>
      <c r="X106" s="133">
        <f t="shared" si="116"/>
        <v>0</v>
      </c>
      <c r="Y106" s="133">
        <f t="shared" si="116"/>
        <v>0</v>
      </c>
      <c r="Z106" s="133">
        <f t="shared" si="116"/>
        <v>0</v>
      </c>
      <c r="AA106" s="133">
        <f t="shared" si="116"/>
        <v>0</v>
      </c>
      <c r="AB106" s="133">
        <f aca="true" t="shared" si="117" ref="AB106:CI106">AB107+SUM(AB111:AB122)</f>
        <v>0</v>
      </c>
      <c r="AC106" s="133">
        <f t="shared" si="117"/>
        <v>0</v>
      </c>
      <c r="AD106" s="133">
        <f t="shared" si="117"/>
        <v>0</v>
      </c>
      <c r="AE106" s="133">
        <f t="shared" si="117"/>
        <v>0</v>
      </c>
      <c r="AF106" s="133">
        <f t="shared" si="117"/>
        <v>0</v>
      </c>
      <c r="AG106" s="133">
        <f t="shared" si="117"/>
        <v>0</v>
      </c>
      <c r="AH106" s="133">
        <f t="shared" si="117"/>
        <v>0</v>
      </c>
      <c r="AI106" s="133">
        <f t="shared" si="117"/>
        <v>0</v>
      </c>
      <c r="AJ106" s="133">
        <f t="shared" si="117"/>
        <v>0</v>
      </c>
      <c r="AK106" s="133">
        <f t="shared" si="117"/>
        <v>0</v>
      </c>
      <c r="AL106" s="133">
        <f t="shared" si="117"/>
        <v>0</v>
      </c>
      <c r="AM106" s="133">
        <f t="shared" si="117"/>
        <v>0</v>
      </c>
      <c r="AN106" s="133">
        <f t="shared" si="117"/>
        <v>0</v>
      </c>
      <c r="AO106" s="133">
        <f t="shared" si="117"/>
        <v>0</v>
      </c>
      <c r="AP106" s="133">
        <f t="shared" si="117"/>
        <v>0</v>
      </c>
      <c r="AQ106" s="133">
        <f t="shared" si="117"/>
        <v>0</v>
      </c>
      <c r="AR106" s="133">
        <f t="shared" si="117"/>
        <v>0</v>
      </c>
      <c r="AS106" s="133">
        <f t="shared" si="117"/>
        <v>0</v>
      </c>
      <c r="AT106" s="133">
        <f t="shared" si="117"/>
        <v>0</v>
      </c>
      <c r="AU106" s="133">
        <f t="shared" si="117"/>
        <v>0</v>
      </c>
      <c r="AV106" s="133">
        <f t="shared" si="117"/>
        <v>0</v>
      </c>
      <c r="AW106" s="133">
        <f t="shared" si="117"/>
        <v>0</v>
      </c>
      <c r="AX106" s="133">
        <f t="shared" si="117"/>
        <v>0</v>
      </c>
      <c r="AY106" s="133">
        <f t="shared" si="117"/>
        <v>0</v>
      </c>
      <c r="AZ106" s="133">
        <f t="shared" si="117"/>
        <v>0</v>
      </c>
      <c r="BA106" s="133">
        <f t="shared" si="117"/>
        <v>0</v>
      </c>
      <c r="BB106" s="133">
        <f t="shared" si="117"/>
        <v>0</v>
      </c>
      <c r="BC106" s="133">
        <f t="shared" si="117"/>
        <v>0</v>
      </c>
      <c r="BD106" s="133">
        <f t="shared" si="117"/>
        <v>0</v>
      </c>
      <c r="BE106" s="133">
        <f t="shared" si="117"/>
        <v>0</v>
      </c>
      <c r="BF106" s="133">
        <f t="shared" si="117"/>
        <v>0</v>
      </c>
      <c r="BG106" s="133">
        <f t="shared" si="117"/>
        <v>0</v>
      </c>
      <c r="BH106" s="133">
        <f t="shared" si="117"/>
        <v>0</v>
      </c>
      <c r="BI106" s="133">
        <f t="shared" si="117"/>
        <v>0</v>
      </c>
      <c r="BJ106" s="133">
        <f t="shared" si="117"/>
        <v>0</v>
      </c>
      <c r="BK106" s="133">
        <f t="shared" si="117"/>
        <v>0</v>
      </c>
      <c r="BL106" s="133">
        <f t="shared" si="117"/>
        <v>0</v>
      </c>
      <c r="BM106" s="133">
        <f t="shared" si="117"/>
        <v>0</v>
      </c>
      <c r="BN106" s="133">
        <f t="shared" si="117"/>
        <v>0</v>
      </c>
      <c r="BO106" s="133">
        <f t="shared" si="117"/>
        <v>0</v>
      </c>
      <c r="BP106" s="133">
        <f t="shared" si="117"/>
        <v>0</v>
      </c>
      <c r="BQ106" s="133">
        <f t="shared" si="117"/>
        <v>0</v>
      </c>
      <c r="BR106" s="133">
        <f t="shared" si="117"/>
        <v>0</v>
      </c>
      <c r="BS106" s="133">
        <f t="shared" si="117"/>
        <v>0</v>
      </c>
      <c r="BT106" s="133">
        <f t="shared" si="117"/>
        <v>0</v>
      </c>
      <c r="BU106" s="133">
        <f t="shared" si="117"/>
        <v>0</v>
      </c>
      <c r="BV106" s="133">
        <f t="shared" si="117"/>
        <v>0</v>
      </c>
      <c r="BW106" s="133">
        <f t="shared" si="117"/>
        <v>0</v>
      </c>
      <c r="BX106" s="133">
        <f t="shared" si="117"/>
        <v>0</v>
      </c>
      <c r="BY106" s="133">
        <f t="shared" si="117"/>
        <v>0</v>
      </c>
      <c r="BZ106" s="133">
        <f t="shared" si="117"/>
        <v>0</v>
      </c>
      <c r="CA106" s="133">
        <f t="shared" si="117"/>
        <v>0</v>
      </c>
      <c r="CB106" s="133">
        <f t="shared" si="117"/>
        <v>0</v>
      </c>
      <c r="CC106" s="133">
        <f t="shared" si="117"/>
        <v>0</v>
      </c>
      <c r="CD106" s="133">
        <f t="shared" si="117"/>
        <v>0</v>
      </c>
      <c r="CE106" s="133">
        <f t="shared" si="117"/>
        <v>0</v>
      </c>
      <c r="CF106" s="133">
        <f t="shared" si="117"/>
        <v>0</v>
      </c>
      <c r="CG106" s="133">
        <f t="shared" si="117"/>
        <v>0</v>
      </c>
      <c r="CH106" s="133">
        <f t="shared" si="117"/>
        <v>0</v>
      </c>
      <c r="CI106" s="133">
        <f t="shared" si="117"/>
        <v>0</v>
      </c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111" s="16" customFormat="1" ht="25.5">
      <c r="A107" s="15"/>
      <c r="B107" s="148" t="s">
        <v>75</v>
      </c>
      <c r="C107" s="12">
        <f t="shared" si="78"/>
        <v>56818000</v>
      </c>
      <c r="D107" s="134">
        <f aca="true" t="shared" si="118" ref="D107:I107">SUM(D108:D110)</f>
        <v>0</v>
      </c>
      <c r="E107" s="134">
        <f t="shared" si="118"/>
        <v>0</v>
      </c>
      <c r="F107" s="134">
        <f t="shared" si="118"/>
        <v>0</v>
      </c>
      <c r="G107" s="134">
        <f t="shared" si="118"/>
        <v>0</v>
      </c>
      <c r="H107" s="134">
        <f t="shared" si="118"/>
        <v>0</v>
      </c>
      <c r="I107" s="134">
        <f t="shared" si="118"/>
        <v>0</v>
      </c>
      <c r="J107" s="134">
        <f aca="true" t="shared" si="119" ref="J107:AA107">SUM(J108:J110)</f>
        <v>0</v>
      </c>
      <c r="K107" s="134">
        <f t="shared" si="119"/>
        <v>14204500</v>
      </c>
      <c r="L107" s="134">
        <f t="shared" si="119"/>
        <v>14204500</v>
      </c>
      <c r="M107" s="134">
        <f t="shared" si="119"/>
        <v>14204500</v>
      </c>
      <c r="N107" s="134">
        <f t="shared" si="119"/>
        <v>14204500</v>
      </c>
      <c r="O107" s="134">
        <f t="shared" si="119"/>
        <v>0</v>
      </c>
      <c r="P107" s="134">
        <f t="shared" si="119"/>
        <v>0</v>
      </c>
      <c r="Q107" s="134">
        <f t="shared" si="119"/>
        <v>0</v>
      </c>
      <c r="R107" s="134">
        <f t="shared" si="119"/>
        <v>0</v>
      </c>
      <c r="S107" s="134">
        <f t="shared" si="119"/>
        <v>0</v>
      </c>
      <c r="T107" s="134">
        <f t="shared" si="119"/>
        <v>0</v>
      </c>
      <c r="U107" s="134">
        <f t="shared" si="119"/>
        <v>0</v>
      </c>
      <c r="V107" s="134">
        <f t="shared" si="119"/>
        <v>0</v>
      </c>
      <c r="W107" s="134">
        <f t="shared" si="119"/>
        <v>0</v>
      </c>
      <c r="X107" s="134">
        <f t="shared" si="119"/>
        <v>0</v>
      </c>
      <c r="Y107" s="134">
        <f t="shared" si="119"/>
        <v>0</v>
      </c>
      <c r="Z107" s="134">
        <f t="shared" si="119"/>
        <v>0</v>
      </c>
      <c r="AA107" s="134">
        <f t="shared" si="119"/>
        <v>0</v>
      </c>
      <c r="AB107" s="134">
        <f aca="true" t="shared" si="120" ref="AB107:CI107">SUM(AB108:AB110)</f>
        <v>0</v>
      </c>
      <c r="AC107" s="134">
        <f t="shared" si="120"/>
        <v>0</v>
      </c>
      <c r="AD107" s="134">
        <f t="shared" si="120"/>
        <v>0</v>
      </c>
      <c r="AE107" s="134">
        <f t="shared" si="120"/>
        <v>0</v>
      </c>
      <c r="AF107" s="134">
        <f t="shared" si="120"/>
        <v>0</v>
      </c>
      <c r="AG107" s="134">
        <f t="shared" si="120"/>
        <v>0</v>
      </c>
      <c r="AH107" s="134">
        <f t="shared" si="120"/>
        <v>0</v>
      </c>
      <c r="AI107" s="134">
        <f t="shared" si="120"/>
        <v>0</v>
      </c>
      <c r="AJ107" s="134">
        <f t="shared" si="120"/>
        <v>0</v>
      </c>
      <c r="AK107" s="134">
        <f t="shared" si="120"/>
        <v>0</v>
      </c>
      <c r="AL107" s="134">
        <f t="shared" si="120"/>
        <v>0</v>
      </c>
      <c r="AM107" s="134">
        <f t="shared" si="120"/>
        <v>0</v>
      </c>
      <c r="AN107" s="134">
        <f t="shared" si="120"/>
        <v>0</v>
      </c>
      <c r="AO107" s="134">
        <f t="shared" si="120"/>
        <v>0</v>
      </c>
      <c r="AP107" s="134">
        <f t="shared" si="120"/>
        <v>0</v>
      </c>
      <c r="AQ107" s="134">
        <f t="shared" si="120"/>
        <v>0</v>
      </c>
      <c r="AR107" s="134">
        <f t="shared" si="120"/>
        <v>0</v>
      </c>
      <c r="AS107" s="134">
        <f t="shared" si="120"/>
        <v>0</v>
      </c>
      <c r="AT107" s="134">
        <f t="shared" si="120"/>
        <v>0</v>
      </c>
      <c r="AU107" s="134">
        <f t="shared" si="120"/>
        <v>0</v>
      </c>
      <c r="AV107" s="134">
        <f t="shared" si="120"/>
        <v>0</v>
      </c>
      <c r="AW107" s="134">
        <f t="shared" si="120"/>
        <v>0</v>
      </c>
      <c r="AX107" s="134">
        <f t="shared" si="120"/>
        <v>0</v>
      </c>
      <c r="AY107" s="134">
        <f t="shared" si="120"/>
        <v>0</v>
      </c>
      <c r="AZ107" s="134">
        <f t="shared" si="120"/>
        <v>0</v>
      </c>
      <c r="BA107" s="134">
        <f t="shared" si="120"/>
        <v>0</v>
      </c>
      <c r="BB107" s="134">
        <f t="shared" si="120"/>
        <v>0</v>
      </c>
      <c r="BC107" s="134">
        <f t="shared" si="120"/>
        <v>0</v>
      </c>
      <c r="BD107" s="134">
        <f t="shared" si="120"/>
        <v>0</v>
      </c>
      <c r="BE107" s="134">
        <f t="shared" si="120"/>
        <v>0</v>
      </c>
      <c r="BF107" s="134">
        <f t="shared" si="120"/>
        <v>0</v>
      </c>
      <c r="BG107" s="134">
        <f t="shared" si="120"/>
        <v>0</v>
      </c>
      <c r="BH107" s="134">
        <f t="shared" si="120"/>
        <v>0</v>
      </c>
      <c r="BI107" s="134">
        <f t="shared" si="120"/>
        <v>0</v>
      </c>
      <c r="BJ107" s="134">
        <f t="shared" si="120"/>
        <v>0</v>
      </c>
      <c r="BK107" s="134">
        <f t="shared" si="120"/>
        <v>0</v>
      </c>
      <c r="BL107" s="134">
        <f t="shared" si="120"/>
        <v>0</v>
      </c>
      <c r="BM107" s="134">
        <f t="shared" si="120"/>
        <v>0</v>
      </c>
      <c r="BN107" s="134">
        <f t="shared" si="120"/>
        <v>0</v>
      </c>
      <c r="BO107" s="134">
        <f t="shared" si="120"/>
        <v>0</v>
      </c>
      <c r="BP107" s="134">
        <f t="shared" si="120"/>
        <v>0</v>
      </c>
      <c r="BQ107" s="134">
        <f t="shared" si="120"/>
        <v>0</v>
      </c>
      <c r="BR107" s="134">
        <f t="shared" si="120"/>
        <v>0</v>
      </c>
      <c r="BS107" s="134">
        <f t="shared" si="120"/>
        <v>0</v>
      </c>
      <c r="BT107" s="134">
        <f t="shared" si="120"/>
        <v>0</v>
      </c>
      <c r="BU107" s="134">
        <f t="shared" si="120"/>
        <v>0</v>
      </c>
      <c r="BV107" s="134">
        <f t="shared" si="120"/>
        <v>0</v>
      </c>
      <c r="BW107" s="134">
        <f t="shared" si="120"/>
        <v>0</v>
      </c>
      <c r="BX107" s="134">
        <f t="shared" si="120"/>
        <v>0</v>
      </c>
      <c r="BY107" s="134">
        <f t="shared" si="120"/>
        <v>0</v>
      </c>
      <c r="BZ107" s="134">
        <f t="shared" si="120"/>
        <v>0</v>
      </c>
      <c r="CA107" s="134">
        <f t="shared" si="120"/>
        <v>0</v>
      </c>
      <c r="CB107" s="134">
        <f t="shared" si="120"/>
        <v>0</v>
      </c>
      <c r="CC107" s="134">
        <f t="shared" si="120"/>
        <v>0</v>
      </c>
      <c r="CD107" s="134">
        <f t="shared" si="120"/>
        <v>0</v>
      </c>
      <c r="CE107" s="134">
        <f t="shared" si="120"/>
        <v>0</v>
      </c>
      <c r="CF107" s="134">
        <f t="shared" si="120"/>
        <v>0</v>
      </c>
      <c r="CG107" s="134">
        <f t="shared" si="120"/>
        <v>0</v>
      </c>
      <c r="CH107" s="134">
        <f t="shared" si="120"/>
        <v>0</v>
      </c>
      <c r="CI107" s="134">
        <f t="shared" si="120"/>
        <v>0</v>
      </c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</row>
    <row r="108" spans="1:111" s="67" customFormat="1" ht="12.75">
      <c r="A108" s="68"/>
      <c r="B108" s="177" t="s">
        <v>76</v>
      </c>
      <c r="C108" s="12">
        <f t="shared" si="78"/>
        <v>7448000</v>
      </c>
      <c r="D108" s="135"/>
      <c r="E108" s="135"/>
      <c r="F108" s="135"/>
      <c r="G108" s="135"/>
      <c r="H108" s="135"/>
      <c r="I108" s="135"/>
      <c r="J108" s="135"/>
      <c r="K108" s="181">
        <v>1862000</v>
      </c>
      <c r="L108" s="181">
        <v>1862000</v>
      </c>
      <c r="M108" s="181">
        <v>1862000</v>
      </c>
      <c r="N108" s="181">
        <v>1862000</v>
      </c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</row>
    <row r="109" spans="1:111" s="67" customFormat="1" ht="12.75">
      <c r="A109" s="68"/>
      <c r="B109" s="177" t="s">
        <v>77</v>
      </c>
      <c r="C109" s="12">
        <f t="shared" si="78"/>
        <v>44688000</v>
      </c>
      <c r="D109" s="135"/>
      <c r="E109" s="135"/>
      <c r="F109" s="135"/>
      <c r="G109" s="135"/>
      <c r="H109" s="135"/>
      <c r="I109" s="135"/>
      <c r="J109" s="135"/>
      <c r="K109" s="181">
        <v>11172000</v>
      </c>
      <c r="L109" s="181">
        <v>11172000</v>
      </c>
      <c r="M109" s="181">
        <v>11172000</v>
      </c>
      <c r="N109" s="181">
        <v>11172000</v>
      </c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</row>
    <row r="110" spans="1:111" s="67" customFormat="1" ht="25.5">
      <c r="A110" s="68"/>
      <c r="B110" s="177" t="s">
        <v>78</v>
      </c>
      <c r="C110" s="12">
        <f t="shared" si="78"/>
        <v>4682000</v>
      </c>
      <c r="D110" s="136"/>
      <c r="E110" s="136"/>
      <c r="F110" s="136"/>
      <c r="G110" s="136"/>
      <c r="H110" s="136"/>
      <c r="I110" s="136"/>
      <c r="J110" s="136"/>
      <c r="K110" s="136">
        <v>1170500</v>
      </c>
      <c r="L110" s="136">
        <v>1170500</v>
      </c>
      <c r="M110" s="136">
        <v>1170500</v>
      </c>
      <c r="N110" s="136">
        <v>1170500</v>
      </c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</row>
    <row r="111" spans="1:111" s="6" customFormat="1" ht="12.75">
      <c r="A111" s="8"/>
      <c r="B111" s="148" t="s">
        <v>79</v>
      </c>
      <c r="C111" s="12">
        <f>SUM(D111:AA111)</f>
        <v>8925000</v>
      </c>
      <c r="D111" s="137"/>
      <c r="E111" s="137"/>
      <c r="F111" s="137"/>
      <c r="G111" s="137"/>
      <c r="H111" s="137"/>
      <c r="I111" s="137"/>
      <c r="J111" s="137"/>
      <c r="K111" s="137"/>
      <c r="L111" s="137">
        <v>2975000</v>
      </c>
      <c r="M111" s="137">
        <v>2975000</v>
      </c>
      <c r="N111" s="137">
        <v>2975000</v>
      </c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</row>
    <row r="112" spans="1:111" s="6" customFormat="1" ht="12.75">
      <c r="A112" s="8"/>
      <c r="B112" s="148" t="s">
        <v>80</v>
      </c>
      <c r="C112" s="12">
        <f t="shared" si="78"/>
        <v>2000000</v>
      </c>
      <c r="D112" s="137"/>
      <c r="E112" s="137"/>
      <c r="F112" s="137"/>
      <c r="G112" s="137"/>
      <c r="H112" s="137"/>
      <c r="I112" s="137"/>
      <c r="J112" s="137"/>
      <c r="K112" s="118">
        <v>500000</v>
      </c>
      <c r="L112" s="118">
        <v>500000</v>
      </c>
      <c r="M112" s="118">
        <v>500000</v>
      </c>
      <c r="N112" s="118">
        <v>500000</v>
      </c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</row>
    <row r="113" spans="1:111" s="6" customFormat="1" ht="12.75">
      <c r="A113" s="8"/>
      <c r="B113" s="148" t="s">
        <v>81</v>
      </c>
      <c r="C113" s="12">
        <f t="shared" si="78"/>
        <v>800000</v>
      </c>
      <c r="D113" s="137">
        <v>800000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</row>
    <row r="114" spans="1:111" s="6" customFormat="1" ht="12.75">
      <c r="A114" s="8"/>
      <c r="B114" s="148" t="s">
        <v>82</v>
      </c>
      <c r="C114" s="12">
        <f t="shared" si="78"/>
        <v>1500000</v>
      </c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>
        <v>1500000</v>
      </c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</row>
    <row r="115" spans="1:111" s="6" customFormat="1" ht="12.75">
      <c r="A115" s="8"/>
      <c r="B115" s="148" t="s">
        <v>107</v>
      </c>
      <c r="C115" s="12">
        <f t="shared" si="78"/>
        <v>0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</row>
    <row r="116" spans="1:111" s="6" customFormat="1" ht="12.75">
      <c r="A116" s="8"/>
      <c r="B116" s="148" t="s">
        <v>84</v>
      </c>
      <c r="C116" s="12">
        <f t="shared" si="78"/>
        <v>1000000</v>
      </c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>
        <v>1000000</v>
      </c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</row>
    <row r="117" spans="1:111" s="6" customFormat="1" ht="12.75">
      <c r="A117" s="8"/>
      <c r="B117" s="148" t="s">
        <v>70</v>
      </c>
      <c r="C117" s="12">
        <f t="shared" si="78"/>
        <v>1000000</v>
      </c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>
        <v>1000000</v>
      </c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</row>
    <row r="118" spans="1:111" s="6" customFormat="1" ht="12.75">
      <c r="A118" s="8"/>
      <c r="B118" s="148" t="s">
        <v>85</v>
      </c>
      <c r="C118" s="12">
        <f t="shared" si="78"/>
        <v>1200000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>
        <v>1200000</v>
      </c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</row>
    <row r="119" spans="1:111" s="6" customFormat="1" ht="12.75">
      <c r="A119" s="8"/>
      <c r="B119" s="148" t="s">
        <v>86</v>
      </c>
      <c r="C119" s="12">
        <f t="shared" si="78"/>
        <v>1200000</v>
      </c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>
        <v>1200000</v>
      </c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</row>
    <row r="120" spans="1:111" s="6" customFormat="1" ht="12.75">
      <c r="A120" s="8"/>
      <c r="B120" s="148" t="s">
        <v>106</v>
      </c>
      <c r="C120" s="12">
        <f t="shared" si="78"/>
        <v>2000000</v>
      </c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>
        <v>2000000</v>
      </c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</row>
    <row r="121" spans="1:111" s="6" customFormat="1" ht="12">
      <c r="A121" s="8"/>
      <c r="B121" s="42" t="s">
        <v>87</v>
      </c>
      <c r="C121" s="12">
        <f t="shared" si="78"/>
        <v>0</v>
      </c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37"/>
    </row>
    <row r="122" spans="1:111" s="6" customFormat="1" ht="12">
      <c r="A122" s="8"/>
      <c r="B122" s="54" t="s">
        <v>88</v>
      </c>
      <c r="C122" s="12">
        <f t="shared" si="78"/>
        <v>0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</row>
    <row r="123" spans="1:111" s="157" customFormat="1" ht="25.5">
      <c r="A123" s="155"/>
      <c r="B123" s="18" t="s">
        <v>89</v>
      </c>
      <c r="C123" s="12">
        <f>-SUM(C97:C106)</f>
        <v>-149963000</v>
      </c>
      <c r="D123" s="156">
        <f aca="true" t="shared" si="121" ref="D123:J123">D96-D99-D100-D101-D102-D104-D105-D106</f>
        <v>-800000</v>
      </c>
      <c r="E123" s="156">
        <f t="shared" si="121"/>
        <v>0</v>
      </c>
      <c r="F123" s="156">
        <f t="shared" si="121"/>
        <v>-1500000</v>
      </c>
      <c r="G123" s="156">
        <f t="shared" si="121"/>
        <v>-5700000</v>
      </c>
      <c r="H123" s="156">
        <f t="shared" si="121"/>
        <v>-4200000</v>
      </c>
      <c r="I123" s="156">
        <f t="shared" si="121"/>
        <v>-7500000</v>
      </c>
      <c r="J123" s="156">
        <f t="shared" si="121"/>
        <v>-7500000</v>
      </c>
      <c r="K123" s="156">
        <f aca="true" t="shared" si="122" ref="K123:AA123">K96-K99-K100-K101-K102-K104-K105-K106</f>
        <v>-23204500</v>
      </c>
      <c r="L123" s="156">
        <f t="shared" si="122"/>
        <v>-22879500</v>
      </c>
      <c r="M123" s="156">
        <f t="shared" si="122"/>
        <v>-22879500</v>
      </c>
      <c r="N123" s="156">
        <f t="shared" si="122"/>
        <v>-17679500</v>
      </c>
      <c r="O123" s="156">
        <f t="shared" si="122"/>
        <v>0</v>
      </c>
      <c r="P123" s="156">
        <f t="shared" si="122"/>
        <v>0</v>
      </c>
      <c r="Q123" s="156">
        <f>Q96-Q99-Q100-Q101-Q102-Q104-Q105-Q106</f>
        <v>-1000000</v>
      </c>
      <c r="R123" s="156">
        <f t="shared" si="122"/>
        <v>-21620000</v>
      </c>
      <c r="S123" s="156">
        <f t="shared" si="122"/>
        <v>-400000</v>
      </c>
      <c r="T123" s="156">
        <f t="shared" si="122"/>
        <v>2400000</v>
      </c>
      <c r="U123" s="156">
        <f t="shared" si="122"/>
        <v>3300000</v>
      </c>
      <c r="V123" s="156">
        <f t="shared" si="122"/>
        <v>0</v>
      </c>
      <c r="W123" s="156">
        <f t="shared" si="122"/>
        <v>0</v>
      </c>
      <c r="X123" s="156">
        <f t="shared" si="122"/>
        <v>0</v>
      </c>
      <c r="Y123" s="156">
        <f t="shared" si="122"/>
        <v>0</v>
      </c>
      <c r="Z123" s="156">
        <f t="shared" si="122"/>
        <v>0</v>
      </c>
      <c r="AA123" s="156">
        <f t="shared" si="122"/>
        <v>0</v>
      </c>
      <c r="AB123" s="156">
        <f aca="true" t="shared" si="123" ref="AB123:CI123">AB96-AB99-AB100-AB101-AB102-AB104-AB105-AB106</f>
        <v>0</v>
      </c>
      <c r="AC123" s="156">
        <f t="shared" si="123"/>
        <v>0</v>
      </c>
      <c r="AD123" s="156">
        <f t="shared" si="123"/>
        <v>0</v>
      </c>
      <c r="AE123" s="156">
        <f t="shared" si="123"/>
        <v>0</v>
      </c>
      <c r="AF123" s="156">
        <f t="shared" si="123"/>
        <v>0</v>
      </c>
      <c r="AG123" s="156">
        <f t="shared" si="123"/>
        <v>0</v>
      </c>
      <c r="AH123" s="156">
        <f t="shared" si="123"/>
        <v>0</v>
      </c>
      <c r="AI123" s="156">
        <f t="shared" si="123"/>
        <v>0</v>
      </c>
      <c r="AJ123" s="156">
        <f t="shared" si="123"/>
        <v>0</v>
      </c>
      <c r="AK123" s="156">
        <f t="shared" si="123"/>
        <v>0</v>
      </c>
      <c r="AL123" s="156">
        <f t="shared" si="123"/>
        <v>0</v>
      </c>
      <c r="AM123" s="156">
        <f t="shared" si="123"/>
        <v>0</v>
      </c>
      <c r="AN123" s="156">
        <f t="shared" si="123"/>
        <v>0</v>
      </c>
      <c r="AO123" s="156">
        <f t="shared" si="123"/>
        <v>0</v>
      </c>
      <c r="AP123" s="156">
        <f t="shared" si="123"/>
        <v>0</v>
      </c>
      <c r="AQ123" s="156">
        <f t="shared" si="123"/>
        <v>0</v>
      </c>
      <c r="AR123" s="156">
        <f t="shared" si="123"/>
        <v>0</v>
      </c>
      <c r="AS123" s="156">
        <f t="shared" si="123"/>
        <v>0</v>
      </c>
      <c r="AT123" s="156">
        <f t="shared" si="123"/>
        <v>0</v>
      </c>
      <c r="AU123" s="156">
        <f t="shared" si="123"/>
        <v>0</v>
      </c>
      <c r="AV123" s="156">
        <f t="shared" si="123"/>
        <v>0</v>
      </c>
      <c r="AW123" s="156">
        <f t="shared" si="123"/>
        <v>0</v>
      </c>
      <c r="AX123" s="156">
        <f t="shared" si="123"/>
        <v>0</v>
      </c>
      <c r="AY123" s="156">
        <f t="shared" si="123"/>
        <v>0</v>
      </c>
      <c r="AZ123" s="156">
        <f t="shared" si="123"/>
        <v>0</v>
      </c>
      <c r="BA123" s="156">
        <f t="shared" si="123"/>
        <v>0</v>
      </c>
      <c r="BB123" s="156">
        <f t="shared" si="123"/>
        <v>0</v>
      </c>
      <c r="BC123" s="156">
        <f t="shared" si="123"/>
        <v>0</v>
      </c>
      <c r="BD123" s="156">
        <f t="shared" si="123"/>
        <v>0</v>
      </c>
      <c r="BE123" s="156">
        <f t="shared" si="123"/>
        <v>0</v>
      </c>
      <c r="BF123" s="156">
        <f t="shared" si="123"/>
        <v>0</v>
      </c>
      <c r="BG123" s="156">
        <f t="shared" si="123"/>
        <v>0</v>
      </c>
      <c r="BH123" s="156">
        <f t="shared" si="123"/>
        <v>0</v>
      </c>
      <c r="BI123" s="156">
        <f t="shared" si="123"/>
        <v>0</v>
      </c>
      <c r="BJ123" s="156">
        <f t="shared" si="123"/>
        <v>0</v>
      </c>
      <c r="BK123" s="156">
        <f t="shared" si="123"/>
        <v>0</v>
      </c>
      <c r="BL123" s="156">
        <f t="shared" si="123"/>
        <v>0</v>
      </c>
      <c r="BM123" s="156">
        <f t="shared" si="123"/>
        <v>0</v>
      </c>
      <c r="BN123" s="156">
        <f t="shared" si="123"/>
        <v>0</v>
      </c>
      <c r="BO123" s="156">
        <f t="shared" si="123"/>
        <v>0</v>
      </c>
      <c r="BP123" s="156">
        <f t="shared" si="123"/>
        <v>0</v>
      </c>
      <c r="BQ123" s="156">
        <f t="shared" si="123"/>
        <v>0</v>
      </c>
      <c r="BR123" s="156">
        <f t="shared" si="123"/>
        <v>0</v>
      </c>
      <c r="BS123" s="156">
        <f t="shared" si="123"/>
        <v>0</v>
      </c>
      <c r="BT123" s="156">
        <f t="shared" si="123"/>
        <v>0</v>
      </c>
      <c r="BU123" s="156">
        <f t="shared" si="123"/>
        <v>0</v>
      </c>
      <c r="BV123" s="156">
        <f t="shared" si="123"/>
        <v>0</v>
      </c>
      <c r="BW123" s="156">
        <f t="shared" si="123"/>
        <v>0</v>
      </c>
      <c r="BX123" s="156">
        <f t="shared" si="123"/>
        <v>0</v>
      </c>
      <c r="BY123" s="156">
        <f t="shared" si="123"/>
        <v>0</v>
      </c>
      <c r="BZ123" s="156">
        <f t="shared" si="123"/>
        <v>0</v>
      </c>
      <c r="CA123" s="156">
        <f t="shared" si="123"/>
        <v>0</v>
      </c>
      <c r="CB123" s="156">
        <f t="shared" si="123"/>
        <v>0</v>
      </c>
      <c r="CC123" s="156">
        <f t="shared" si="123"/>
        <v>0</v>
      </c>
      <c r="CD123" s="156">
        <f t="shared" si="123"/>
        <v>0</v>
      </c>
      <c r="CE123" s="156">
        <f t="shared" si="123"/>
        <v>0</v>
      </c>
      <c r="CF123" s="156">
        <f t="shared" si="123"/>
        <v>0</v>
      </c>
      <c r="CG123" s="156">
        <f t="shared" si="123"/>
        <v>0</v>
      </c>
      <c r="CH123" s="156">
        <f t="shared" si="123"/>
        <v>0</v>
      </c>
      <c r="CI123" s="156">
        <f t="shared" si="123"/>
        <v>0</v>
      </c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</row>
    <row r="124" spans="1:111" s="6" customFormat="1" ht="31.5">
      <c r="A124" s="8"/>
      <c r="B124" s="73" t="s">
        <v>90</v>
      </c>
      <c r="C124" s="4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</row>
    <row r="125" spans="1:111" s="7" customFormat="1" ht="12">
      <c r="A125" s="14"/>
      <c r="B125" s="74" t="s">
        <v>91</v>
      </c>
      <c r="C125" s="41"/>
      <c r="D125" s="129">
        <v>0</v>
      </c>
      <c r="E125" s="129">
        <f>D125+D126</f>
        <v>0</v>
      </c>
      <c r="F125" s="129">
        <f aca="true" t="shared" si="124" ref="F125:Q125">E125+E126</f>
        <v>0</v>
      </c>
      <c r="G125" s="129">
        <f t="shared" si="124"/>
        <v>0</v>
      </c>
      <c r="H125" s="129">
        <f t="shared" si="124"/>
        <v>0</v>
      </c>
      <c r="I125" s="129">
        <f t="shared" si="124"/>
        <v>0</v>
      </c>
      <c r="J125" s="129">
        <f t="shared" si="124"/>
        <v>0</v>
      </c>
      <c r="K125" s="129">
        <f t="shared" si="124"/>
        <v>0</v>
      </c>
      <c r="L125" s="129">
        <f t="shared" si="124"/>
        <v>0</v>
      </c>
      <c r="M125" s="129">
        <f t="shared" si="124"/>
        <v>0</v>
      </c>
      <c r="N125" s="129">
        <f t="shared" si="124"/>
        <v>0</v>
      </c>
      <c r="O125" s="129">
        <f t="shared" si="124"/>
        <v>0</v>
      </c>
      <c r="P125" s="129">
        <f t="shared" si="124"/>
        <v>0</v>
      </c>
      <c r="Q125" s="129">
        <f t="shared" si="124"/>
        <v>0</v>
      </c>
      <c r="R125" s="129">
        <v>0</v>
      </c>
      <c r="S125" s="129">
        <v>0</v>
      </c>
      <c r="T125" s="129">
        <v>0</v>
      </c>
      <c r="U125" s="129">
        <v>0</v>
      </c>
      <c r="V125" s="129">
        <v>0</v>
      </c>
      <c r="W125" s="129">
        <v>0</v>
      </c>
      <c r="X125" s="129">
        <v>0</v>
      </c>
      <c r="Y125" s="129">
        <v>0</v>
      </c>
      <c r="Z125" s="129">
        <v>0</v>
      </c>
      <c r="AA125" s="129">
        <v>0</v>
      </c>
      <c r="AB125" s="129">
        <v>0</v>
      </c>
      <c r="AC125" s="129">
        <v>0</v>
      </c>
      <c r="AD125" s="129">
        <v>0</v>
      </c>
      <c r="AE125" s="129">
        <v>0</v>
      </c>
      <c r="AF125" s="129">
        <v>0</v>
      </c>
      <c r="AG125" s="129">
        <v>0</v>
      </c>
      <c r="AH125" s="129">
        <v>0</v>
      </c>
      <c r="AI125" s="129">
        <v>0</v>
      </c>
      <c r="AJ125" s="129">
        <v>0</v>
      </c>
      <c r="AK125" s="129">
        <v>0</v>
      </c>
      <c r="AL125" s="129">
        <v>0</v>
      </c>
      <c r="AM125" s="129">
        <v>0</v>
      </c>
      <c r="AN125" s="129">
        <v>0</v>
      </c>
      <c r="AO125" s="129">
        <v>0</v>
      </c>
      <c r="AP125" s="129">
        <v>0</v>
      </c>
      <c r="AQ125" s="129">
        <v>0</v>
      </c>
      <c r="AR125" s="129">
        <v>0</v>
      </c>
      <c r="AS125" s="129">
        <v>0</v>
      </c>
      <c r="AT125" s="129">
        <v>0</v>
      </c>
      <c r="AU125" s="129">
        <v>0</v>
      </c>
      <c r="AV125" s="129">
        <v>0</v>
      </c>
      <c r="AW125" s="129">
        <v>0</v>
      </c>
      <c r="AX125" s="129">
        <v>0</v>
      </c>
      <c r="AY125" s="129">
        <v>0</v>
      </c>
      <c r="AZ125" s="129">
        <v>0</v>
      </c>
      <c r="BA125" s="129">
        <v>0</v>
      </c>
      <c r="BB125" s="129">
        <v>0</v>
      </c>
      <c r="BC125" s="129">
        <v>0</v>
      </c>
      <c r="BD125" s="129">
        <v>0</v>
      </c>
      <c r="BE125" s="129">
        <v>0</v>
      </c>
      <c r="BF125" s="129">
        <v>0</v>
      </c>
      <c r="BG125" s="129">
        <v>0</v>
      </c>
      <c r="BH125" s="129">
        <v>0</v>
      </c>
      <c r="BI125" s="129">
        <v>0</v>
      </c>
      <c r="BJ125" s="129">
        <v>0</v>
      </c>
      <c r="BK125" s="129">
        <v>0</v>
      </c>
      <c r="BL125" s="129">
        <v>0</v>
      </c>
      <c r="BM125" s="129">
        <v>0</v>
      </c>
      <c r="BN125" s="129">
        <v>0</v>
      </c>
      <c r="BO125" s="129">
        <v>0</v>
      </c>
      <c r="BP125" s="129">
        <v>0</v>
      </c>
      <c r="BQ125" s="129">
        <v>0</v>
      </c>
      <c r="BR125" s="129">
        <v>0</v>
      </c>
      <c r="BS125" s="129">
        <v>0</v>
      </c>
      <c r="BT125" s="129">
        <v>0</v>
      </c>
      <c r="BU125" s="129">
        <v>0</v>
      </c>
      <c r="BV125" s="129">
        <v>0</v>
      </c>
      <c r="BW125" s="129">
        <v>0</v>
      </c>
      <c r="BX125" s="129">
        <v>0</v>
      </c>
      <c r="BY125" s="129">
        <v>0</v>
      </c>
      <c r="BZ125" s="129">
        <v>0</v>
      </c>
      <c r="CA125" s="129">
        <v>0</v>
      </c>
      <c r="CB125" s="129">
        <v>0</v>
      </c>
      <c r="CC125" s="129">
        <v>0</v>
      </c>
      <c r="CD125" s="129">
        <v>0</v>
      </c>
      <c r="CE125" s="129">
        <v>0</v>
      </c>
      <c r="CF125" s="129">
        <v>0</v>
      </c>
      <c r="CG125" s="129">
        <v>0</v>
      </c>
      <c r="CH125" s="129">
        <v>0</v>
      </c>
      <c r="CI125" s="129">
        <v>0</v>
      </c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</row>
    <row r="126" spans="1:111" s="6" customFormat="1" ht="12">
      <c r="A126" s="8"/>
      <c r="B126" s="42" t="s">
        <v>66</v>
      </c>
      <c r="C126" s="12">
        <f>SUM(D126:AA126)</f>
        <v>7137464</v>
      </c>
      <c r="D126" s="138">
        <f>SUM(D127:D128)</f>
        <v>0</v>
      </c>
      <c r="E126" s="138">
        <f>SUM(E127:E128)</f>
        <v>0</v>
      </c>
      <c r="F126" s="138">
        <f>SUM(F127:F128)</f>
        <v>0</v>
      </c>
      <c r="G126" s="138">
        <f aca="true" t="shared" si="125" ref="G126:AA126">SUM(G127:G128)</f>
        <v>0</v>
      </c>
      <c r="H126" s="138">
        <f t="shared" si="125"/>
        <v>0</v>
      </c>
      <c r="I126" s="138">
        <f t="shared" si="125"/>
        <v>0</v>
      </c>
      <c r="J126" s="138">
        <f t="shared" si="125"/>
        <v>0</v>
      </c>
      <c r="K126" s="138">
        <f t="shared" si="125"/>
        <v>0</v>
      </c>
      <c r="L126" s="138">
        <f t="shared" si="125"/>
        <v>0</v>
      </c>
      <c r="M126" s="138">
        <f t="shared" si="125"/>
        <v>0</v>
      </c>
      <c r="N126" s="138">
        <f t="shared" si="125"/>
        <v>0</v>
      </c>
      <c r="O126" s="138">
        <f t="shared" si="125"/>
        <v>0</v>
      </c>
      <c r="P126" s="138">
        <f t="shared" si="125"/>
        <v>0</v>
      </c>
      <c r="Q126" s="138">
        <f t="shared" si="125"/>
        <v>2300000</v>
      </c>
      <c r="R126" s="138">
        <f t="shared" si="125"/>
        <v>1046181</v>
      </c>
      <c r="S126" s="138">
        <f t="shared" si="125"/>
        <v>711181</v>
      </c>
      <c r="T126" s="138">
        <f t="shared" si="125"/>
        <v>767362</v>
      </c>
      <c r="U126" s="138">
        <f t="shared" si="125"/>
        <v>1134724</v>
      </c>
      <c r="V126" s="138">
        <f t="shared" si="125"/>
        <v>1178016</v>
      </c>
      <c r="W126" s="138">
        <f t="shared" si="125"/>
        <v>0</v>
      </c>
      <c r="X126" s="138">
        <f t="shared" si="125"/>
        <v>0</v>
      </c>
      <c r="Y126" s="138">
        <f t="shared" si="125"/>
        <v>0</v>
      </c>
      <c r="Z126" s="138">
        <f t="shared" si="125"/>
        <v>0</v>
      </c>
      <c r="AA126" s="138">
        <f t="shared" si="125"/>
        <v>0</v>
      </c>
      <c r="AB126" s="138">
        <f aca="true" t="shared" si="126" ref="AB126:CI126">SUM(AB127:AB128)</f>
        <v>0</v>
      </c>
      <c r="AC126" s="138">
        <f t="shared" si="126"/>
        <v>0</v>
      </c>
      <c r="AD126" s="138">
        <f t="shared" si="126"/>
        <v>0</v>
      </c>
      <c r="AE126" s="138">
        <f t="shared" si="126"/>
        <v>0</v>
      </c>
      <c r="AF126" s="138">
        <f t="shared" si="126"/>
        <v>0</v>
      </c>
      <c r="AG126" s="138">
        <f t="shared" si="126"/>
        <v>0</v>
      </c>
      <c r="AH126" s="138">
        <f t="shared" si="126"/>
        <v>0</v>
      </c>
      <c r="AI126" s="138">
        <f t="shared" si="126"/>
        <v>0</v>
      </c>
      <c r="AJ126" s="138">
        <f t="shared" si="126"/>
        <v>0</v>
      </c>
      <c r="AK126" s="138">
        <f t="shared" si="126"/>
        <v>0</v>
      </c>
      <c r="AL126" s="138">
        <f t="shared" si="126"/>
        <v>0</v>
      </c>
      <c r="AM126" s="138">
        <f t="shared" si="126"/>
        <v>0</v>
      </c>
      <c r="AN126" s="138">
        <f t="shared" si="126"/>
        <v>0</v>
      </c>
      <c r="AO126" s="138">
        <f t="shared" si="126"/>
        <v>0</v>
      </c>
      <c r="AP126" s="138">
        <f t="shared" si="126"/>
        <v>0</v>
      </c>
      <c r="AQ126" s="138">
        <f t="shared" si="126"/>
        <v>0</v>
      </c>
      <c r="AR126" s="138">
        <f t="shared" si="126"/>
        <v>0</v>
      </c>
      <c r="AS126" s="138">
        <f t="shared" si="126"/>
        <v>0</v>
      </c>
      <c r="AT126" s="138">
        <f t="shared" si="126"/>
        <v>0</v>
      </c>
      <c r="AU126" s="138">
        <f t="shared" si="126"/>
        <v>0</v>
      </c>
      <c r="AV126" s="138">
        <f t="shared" si="126"/>
        <v>0</v>
      </c>
      <c r="AW126" s="138">
        <f t="shared" si="126"/>
        <v>0</v>
      </c>
      <c r="AX126" s="138">
        <f t="shared" si="126"/>
        <v>0</v>
      </c>
      <c r="AY126" s="138">
        <f t="shared" si="126"/>
        <v>0</v>
      </c>
      <c r="AZ126" s="138">
        <f t="shared" si="126"/>
        <v>0</v>
      </c>
      <c r="BA126" s="138">
        <f t="shared" si="126"/>
        <v>0</v>
      </c>
      <c r="BB126" s="138">
        <f t="shared" si="126"/>
        <v>0</v>
      </c>
      <c r="BC126" s="138">
        <f t="shared" si="126"/>
        <v>0</v>
      </c>
      <c r="BD126" s="138">
        <f t="shared" si="126"/>
        <v>0</v>
      </c>
      <c r="BE126" s="138">
        <f t="shared" si="126"/>
        <v>0</v>
      </c>
      <c r="BF126" s="138">
        <f t="shared" si="126"/>
        <v>0</v>
      </c>
      <c r="BG126" s="138">
        <f t="shared" si="126"/>
        <v>0</v>
      </c>
      <c r="BH126" s="138">
        <f t="shared" si="126"/>
        <v>0</v>
      </c>
      <c r="BI126" s="138">
        <f t="shared" si="126"/>
        <v>0</v>
      </c>
      <c r="BJ126" s="138">
        <f t="shared" si="126"/>
        <v>0</v>
      </c>
      <c r="BK126" s="138">
        <f t="shared" si="126"/>
        <v>0</v>
      </c>
      <c r="BL126" s="138">
        <f t="shared" si="126"/>
        <v>0</v>
      </c>
      <c r="BM126" s="138">
        <f t="shared" si="126"/>
        <v>0</v>
      </c>
      <c r="BN126" s="138">
        <f t="shared" si="126"/>
        <v>0</v>
      </c>
      <c r="BO126" s="138">
        <f t="shared" si="126"/>
        <v>0</v>
      </c>
      <c r="BP126" s="138">
        <f t="shared" si="126"/>
        <v>0</v>
      </c>
      <c r="BQ126" s="138">
        <f t="shared" si="126"/>
        <v>0</v>
      </c>
      <c r="BR126" s="138">
        <f t="shared" si="126"/>
        <v>0</v>
      </c>
      <c r="BS126" s="138">
        <f t="shared" si="126"/>
        <v>0</v>
      </c>
      <c r="BT126" s="138">
        <f t="shared" si="126"/>
        <v>0</v>
      </c>
      <c r="BU126" s="138">
        <f t="shared" si="126"/>
        <v>0</v>
      </c>
      <c r="BV126" s="138">
        <f t="shared" si="126"/>
        <v>0</v>
      </c>
      <c r="BW126" s="138">
        <f t="shared" si="126"/>
        <v>0</v>
      </c>
      <c r="BX126" s="138">
        <f t="shared" si="126"/>
        <v>0</v>
      </c>
      <c r="BY126" s="138">
        <f t="shared" si="126"/>
        <v>0</v>
      </c>
      <c r="BZ126" s="138">
        <f t="shared" si="126"/>
        <v>0</v>
      </c>
      <c r="CA126" s="138">
        <f t="shared" si="126"/>
        <v>0</v>
      </c>
      <c r="CB126" s="138">
        <f t="shared" si="126"/>
        <v>0</v>
      </c>
      <c r="CC126" s="138">
        <f t="shared" si="126"/>
        <v>0</v>
      </c>
      <c r="CD126" s="138">
        <f t="shared" si="126"/>
        <v>0</v>
      </c>
      <c r="CE126" s="138">
        <f t="shared" si="126"/>
        <v>0</v>
      </c>
      <c r="CF126" s="138">
        <f t="shared" si="126"/>
        <v>0</v>
      </c>
      <c r="CG126" s="138">
        <f t="shared" si="126"/>
        <v>0</v>
      </c>
      <c r="CH126" s="138">
        <f t="shared" si="126"/>
        <v>0</v>
      </c>
      <c r="CI126" s="138">
        <f t="shared" si="126"/>
        <v>0</v>
      </c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</row>
    <row r="127" spans="1:111" s="6" customFormat="1" ht="12">
      <c r="A127" s="8"/>
      <c r="B127" s="11" t="s">
        <v>92</v>
      </c>
      <c r="C127" s="12">
        <f aca="true" t="shared" si="127" ref="C127:C137">SUM(D127:AA127)</f>
        <v>4167464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526181</v>
      </c>
      <c r="S127" s="139">
        <v>561181</v>
      </c>
      <c r="T127" s="139">
        <v>767362</v>
      </c>
      <c r="U127" s="139">
        <v>1134724</v>
      </c>
      <c r="V127" s="139">
        <v>1178016</v>
      </c>
      <c r="W127" s="139">
        <v>0</v>
      </c>
      <c r="X127" s="139">
        <v>0</v>
      </c>
      <c r="Y127" s="139">
        <v>0</v>
      </c>
      <c r="Z127" s="139">
        <v>0</v>
      </c>
      <c r="AA127" s="139">
        <v>0</v>
      </c>
      <c r="AB127" s="139">
        <v>0</v>
      </c>
      <c r="AC127" s="139">
        <v>0</v>
      </c>
      <c r="AD127" s="139">
        <v>0</v>
      </c>
      <c r="AE127" s="139">
        <v>0</v>
      </c>
      <c r="AF127" s="139">
        <v>0</v>
      </c>
      <c r="AG127" s="139">
        <v>0</v>
      </c>
      <c r="AH127" s="139">
        <v>0</v>
      </c>
      <c r="AI127" s="139">
        <v>0</v>
      </c>
      <c r="AJ127" s="139">
        <v>0</v>
      </c>
      <c r="AK127" s="139">
        <v>0</v>
      </c>
      <c r="AL127" s="139">
        <v>0</v>
      </c>
      <c r="AM127" s="139">
        <v>0</v>
      </c>
      <c r="AN127" s="139">
        <v>0</v>
      </c>
      <c r="AO127" s="139">
        <v>0</v>
      </c>
      <c r="AP127" s="139">
        <v>0</v>
      </c>
      <c r="AQ127" s="139">
        <v>0</v>
      </c>
      <c r="AR127" s="139">
        <v>0</v>
      </c>
      <c r="AS127" s="139">
        <v>0</v>
      </c>
      <c r="AT127" s="139">
        <v>0</v>
      </c>
      <c r="AU127" s="139">
        <v>0</v>
      </c>
      <c r="AV127" s="139">
        <v>0</v>
      </c>
      <c r="AW127" s="139">
        <v>0</v>
      </c>
      <c r="AX127" s="139">
        <v>0</v>
      </c>
      <c r="AY127" s="139">
        <v>0</v>
      </c>
      <c r="AZ127" s="139">
        <v>0</v>
      </c>
      <c r="BA127" s="139">
        <v>0</v>
      </c>
      <c r="BB127" s="139">
        <v>0</v>
      </c>
      <c r="BC127" s="139">
        <v>0</v>
      </c>
      <c r="BD127" s="139">
        <v>0</v>
      </c>
      <c r="BE127" s="139">
        <v>0</v>
      </c>
      <c r="BF127" s="139">
        <v>0</v>
      </c>
      <c r="BG127" s="139">
        <v>0</v>
      </c>
      <c r="BH127" s="139">
        <v>0</v>
      </c>
      <c r="BI127" s="139">
        <v>0</v>
      </c>
      <c r="BJ127" s="139">
        <v>0</v>
      </c>
      <c r="BK127" s="139">
        <v>0</v>
      </c>
      <c r="BL127" s="139">
        <v>0</v>
      </c>
      <c r="BM127" s="139">
        <v>0</v>
      </c>
      <c r="BN127" s="139">
        <v>0</v>
      </c>
      <c r="BO127" s="139">
        <v>0</v>
      </c>
      <c r="BP127" s="139">
        <v>0</v>
      </c>
      <c r="BQ127" s="139">
        <v>0</v>
      </c>
      <c r="BR127" s="139">
        <v>0</v>
      </c>
      <c r="BS127" s="139">
        <v>0</v>
      </c>
      <c r="BT127" s="139">
        <v>0</v>
      </c>
      <c r="BU127" s="139">
        <v>0</v>
      </c>
      <c r="BV127" s="139">
        <v>0</v>
      </c>
      <c r="BW127" s="139">
        <v>0</v>
      </c>
      <c r="BX127" s="139">
        <v>0</v>
      </c>
      <c r="BY127" s="139">
        <v>0</v>
      </c>
      <c r="BZ127" s="139">
        <v>0</v>
      </c>
      <c r="CA127" s="139">
        <v>0</v>
      </c>
      <c r="CB127" s="139">
        <v>0</v>
      </c>
      <c r="CC127" s="139">
        <v>0</v>
      </c>
      <c r="CD127" s="139">
        <v>0</v>
      </c>
      <c r="CE127" s="139">
        <v>0</v>
      </c>
      <c r="CF127" s="139">
        <v>0</v>
      </c>
      <c r="CG127" s="139">
        <v>0</v>
      </c>
      <c r="CH127" s="139">
        <v>0</v>
      </c>
      <c r="CI127" s="139">
        <v>0</v>
      </c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</row>
    <row r="128" spans="1:111" s="6" customFormat="1" ht="12">
      <c r="A128" s="8"/>
      <c r="B128" s="11" t="s">
        <v>93</v>
      </c>
      <c r="C128" s="12">
        <f>SUM(D128:AA128)+2030000</f>
        <v>5000000</v>
      </c>
      <c r="D128" s="139">
        <v>0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2300000</v>
      </c>
      <c r="R128" s="139">
        <v>520000</v>
      </c>
      <c r="S128" s="139">
        <v>150000</v>
      </c>
      <c r="T128" s="139">
        <v>0</v>
      </c>
      <c r="U128" s="139">
        <v>0</v>
      </c>
      <c r="V128" s="139">
        <v>0</v>
      </c>
      <c r="W128" s="139">
        <v>0</v>
      </c>
      <c r="X128" s="139">
        <v>0</v>
      </c>
      <c r="Y128" s="139">
        <v>0</v>
      </c>
      <c r="Z128" s="139">
        <v>0</v>
      </c>
      <c r="AA128" s="139">
        <v>0</v>
      </c>
      <c r="AB128" s="139">
        <v>0</v>
      </c>
      <c r="AC128" s="139">
        <v>0</v>
      </c>
      <c r="AD128" s="139">
        <v>0</v>
      </c>
      <c r="AE128" s="139">
        <v>0</v>
      </c>
      <c r="AF128" s="139">
        <v>0</v>
      </c>
      <c r="AG128" s="139">
        <v>0</v>
      </c>
      <c r="AH128" s="139">
        <v>0</v>
      </c>
      <c r="AI128" s="139">
        <v>0</v>
      </c>
      <c r="AJ128" s="139">
        <v>0</v>
      </c>
      <c r="AK128" s="139">
        <v>0</v>
      </c>
      <c r="AL128" s="139">
        <v>0</v>
      </c>
      <c r="AM128" s="139">
        <v>0</v>
      </c>
      <c r="AN128" s="139">
        <v>0</v>
      </c>
      <c r="AO128" s="139">
        <v>0</v>
      </c>
      <c r="AP128" s="139">
        <v>0</v>
      </c>
      <c r="AQ128" s="139">
        <v>0</v>
      </c>
      <c r="AR128" s="139">
        <v>0</v>
      </c>
      <c r="AS128" s="139">
        <v>0</v>
      </c>
      <c r="AT128" s="139">
        <v>0</v>
      </c>
      <c r="AU128" s="139">
        <v>0</v>
      </c>
      <c r="AV128" s="139">
        <v>0</v>
      </c>
      <c r="AW128" s="139">
        <v>0</v>
      </c>
      <c r="AX128" s="139">
        <v>0</v>
      </c>
      <c r="AY128" s="139">
        <v>0</v>
      </c>
      <c r="AZ128" s="139">
        <v>0</v>
      </c>
      <c r="BA128" s="139">
        <v>0</v>
      </c>
      <c r="BB128" s="139">
        <v>0</v>
      </c>
      <c r="BC128" s="139">
        <v>0</v>
      </c>
      <c r="BD128" s="139">
        <v>0</v>
      </c>
      <c r="BE128" s="139">
        <v>0</v>
      </c>
      <c r="BF128" s="139">
        <v>0</v>
      </c>
      <c r="BG128" s="139">
        <v>0</v>
      </c>
      <c r="BH128" s="139">
        <v>0</v>
      </c>
      <c r="BI128" s="139">
        <v>0</v>
      </c>
      <c r="BJ128" s="139">
        <v>0</v>
      </c>
      <c r="BK128" s="139">
        <v>0</v>
      </c>
      <c r="BL128" s="139">
        <v>0</v>
      </c>
      <c r="BM128" s="139">
        <v>0</v>
      </c>
      <c r="BN128" s="139">
        <v>0</v>
      </c>
      <c r="BO128" s="139">
        <v>0</v>
      </c>
      <c r="BP128" s="139">
        <v>0</v>
      </c>
      <c r="BQ128" s="139">
        <v>0</v>
      </c>
      <c r="BR128" s="139">
        <v>0</v>
      </c>
      <c r="BS128" s="139">
        <v>0</v>
      </c>
      <c r="BT128" s="139">
        <v>0</v>
      </c>
      <c r="BU128" s="139">
        <v>0</v>
      </c>
      <c r="BV128" s="139">
        <v>0</v>
      </c>
      <c r="BW128" s="139">
        <v>0</v>
      </c>
      <c r="BX128" s="139">
        <v>0</v>
      </c>
      <c r="BY128" s="139">
        <v>0</v>
      </c>
      <c r="BZ128" s="139">
        <v>0</v>
      </c>
      <c r="CA128" s="139">
        <v>0</v>
      </c>
      <c r="CB128" s="139">
        <v>0</v>
      </c>
      <c r="CC128" s="139">
        <v>0</v>
      </c>
      <c r="CD128" s="139">
        <v>0</v>
      </c>
      <c r="CE128" s="139">
        <v>0</v>
      </c>
      <c r="CF128" s="139">
        <v>0</v>
      </c>
      <c r="CG128" s="139">
        <v>0</v>
      </c>
      <c r="CH128" s="139">
        <v>0</v>
      </c>
      <c r="CI128" s="139">
        <v>0</v>
      </c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</row>
    <row r="129" spans="1:111" s="6" customFormat="1" ht="12">
      <c r="A129" s="8"/>
      <c r="B129" s="11"/>
      <c r="C129" s="152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</row>
    <row r="130" spans="1:111" s="6" customFormat="1" ht="12">
      <c r="A130" s="8"/>
      <c r="B130" s="42" t="s">
        <v>94</v>
      </c>
      <c r="C130" s="12">
        <f>SUM(D130:DG130)</f>
        <v>-67000000</v>
      </c>
      <c r="D130" s="140">
        <f aca="true" t="shared" si="128" ref="D130:AA130">SUM(D131:D132)</f>
        <v>0</v>
      </c>
      <c r="E130" s="140">
        <f t="shared" si="128"/>
        <v>0</v>
      </c>
      <c r="F130" s="140">
        <f t="shared" si="128"/>
        <v>0</v>
      </c>
      <c r="G130" s="140">
        <f t="shared" si="128"/>
        <v>0</v>
      </c>
      <c r="H130" s="140">
        <f t="shared" si="128"/>
        <v>0</v>
      </c>
      <c r="I130" s="140">
        <f t="shared" si="128"/>
        <v>0</v>
      </c>
      <c r="J130" s="140">
        <f t="shared" si="128"/>
        <v>0</v>
      </c>
      <c r="K130" s="140">
        <f t="shared" si="128"/>
        <v>0</v>
      </c>
      <c r="L130" s="140">
        <f t="shared" si="128"/>
        <v>0</v>
      </c>
      <c r="M130" s="140">
        <f t="shared" si="128"/>
        <v>0</v>
      </c>
      <c r="N130" s="140">
        <f t="shared" si="128"/>
        <v>0</v>
      </c>
      <c r="O130" s="140">
        <f t="shared" si="128"/>
        <v>0</v>
      </c>
      <c r="P130" s="140">
        <f t="shared" si="128"/>
        <v>0</v>
      </c>
      <c r="Q130" s="140">
        <f t="shared" si="128"/>
        <v>0</v>
      </c>
      <c r="R130" s="140">
        <f t="shared" si="128"/>
        <v>0</v>
      </c>
      <c r="S130" s="140">
        <f t="shared" si="128"/>
        <v>0</v>
      </c>
      <c r="T130" s="140">
        <f t="shared" si="128"/>
        <v>0</v>
      </c>
      <c r="U130" s="140">
        <f t="shared" si="128"/>
        <v>0</v>
      </c>
      <c r="V130" s="140">
        <f t="shared" si="128"/>
        <v>0</v>
      </c>
      <c r="W130" s="140">
        <f t="shared" si="128"/>
        <v>-900000</v>
      </c>
      <c r="X130" s="140">
        <f t="shared" si="128"/>
        <v>-900000</v>
      </c>
      <c r="Y130" s="140">
        <f t="shared" si="128"/>
        <v>-900000</v>
      </c>
      <c r="Z130" s="140">
        <f t="shared" si="128"/>
        <v>-900000</v>
      </c>
      <c r="AA130" s="140">
        <f t="shared" si="128"/>
        <v>-900000</v>
      </c>
      <c r="AB130" s="140">
        <f aca="true" t="shared" si="129" ref="AB130:CI130">SUM(AB131:AB132)</f>
        <v>-900000</v>
      </c>
      <c r="AC130" s="140">
        <f t="shared" si="129"/>
        <v>-900000</v>
      </c>
      <c r="AD130" s="140">
        <f t="shared" si="129"/>
        <v>-1000000</v>
      </c>
      <c r="AE130" s="140">
        <f t="shared" si="129"/>
        <v>-1000000</v>
      </c>
      <c r="AF130" s="140">
        <f t="shared" si="129"/>
        <v>-1000000</v>
      </c>
      <c r="AG130" s="140">
        <f t="shared" si="129"/>
        <v>-1000000</v>
      </c>
      <c r="AH130" s="140">
        <f t="shared" si="129"/>
        <v>-1000000</v>
      </c>
      <c r="AI130" s="140">
        <f t="shared" si="129"/>
        <v>-1000000</v>
      </c>
      <c r="AJ130" s="140">
        <f t="shared" si="129"/>
        <v>-1000000</v>
      </c>
      <c r="AK130" s="140">
        <f t="shared" si="129"/>
        <v>-1000000</v>
      </c>
      <c r="AL130" s="140">
        <f t="shared" si="129"/>
        <v>-1000000</v>
      </c>
      <c r="AM130" s="140">
        <f t="shared" si="129"/>
        <v>-1000000</v>
      </c>
      <c r="AN130" s="140">
        <f t="shared" si="129"/>
        <v>-1000000</v>
      </c>
      <c r="AO130" s="140">
        <f t="shared" si="129"/>
        <v>-1000000</v>
      </c>
      <c r="AP130" s="140">
        <f t="shared" si="129"/>
        <v>-1000000</v>
      </c>
      <c r="AQ130" s="140">
        <f t="shared" si="129"/>
        <v>-1000000</v>
      </c>
      <c r="AR130" s="140">
        <f t="shared" si="129"/>
        <v>-1000000</v>
      </c>
      <c r="AS130" s="140">
        <f t="shared" si="129"/>
        <v>-1000000</v>
      </c>
      <c r="AT130" s="140">
        <f t="shared" si="129"/>
        <v>-1000000</v>
      </c>
      <c r="AU130" s="140">
        <f t="shared" si="129"/>
        <v>-1000000</v>
      </c>
      <c r="AV130" s="140">
        <f t="shared" si="129"/>
        <v>-1000000</v>
      </c>
      <c r="AW130" s="140">
        <f t="shared" si="129"/>
        <v>-1000000</v>
      </c>
      <c r="AX130" s="140">
        <f t="shared" si="129"/>
        <v>-1000000</v>
      </c>
      <c r="AY130" s="140">
        <f t="shared" si="129"/>
        <v>-1000000</v>
      </c>
      <c r="AZ130" s="140">
        <f t="shared" si="129"/>
        <v>-1000000</v>
      </c>
      <c r="BA130" s="140">
        <f t="shared" si="129"/>
        <v>-1000000</v>
      </c>
      <c r="BB130" s="140">
        <f t="shared" si="129"/>
        <v>-1100000</v>
      </c>
      <c r="BC130" s="140">
        <f t="shared" si="129"/>
        <v>-1100000</v>
      </c>
      <c r="BD130" s="140">
        <f t="shared" si="129"/>
        <v>-1100000</v>
      </c>
      <c r="BE130" s="140">
        <f t="shared" si="129"/>
        <v>-1100000</v>
      </c>
      <c r="BF130" s="140">
        <f t="shared" si="129"/>
        <v>-1100000</v>
      </c>
      <c r="BG130" s="140">
        <f t="shared" si="129"/>
        <v>-1100000</v>
      </c>
      <c r="BH130" s="140">
        <f t="shared" si="129"/>
        <v>-1100000</v>
      </c>
      <c r="BI130" s="140">
        <f t="shared" si="129"/>
        <v>-1100000</v>
      </c>
      <c r="BJ130" s="140">
        <f t="shared" si="129"/>
        <v>-1100000</v>
      </c>
      <c r="BK130" s="140">
        <f t="shared" si="129"/>
        <v>-1100000</v>
      </c>
      <c r="BL130" s="140">
        <f t="shared" si="129"/>
        <v>-1100000</v>
      </c>
      <c r="BM130" s="140">
        <f t="shared" si="129"/>
        <v>-1100000</v>
      </c>
      <c r="BN130" s="140">
        <f t="shared" si="129"/>
        <v>-1100000</v>
      </c>
      <c r="BO130" s="140">
        <f t="shared" si="129"/>
        <v>-1100000</v>
      </c>
      <c r="BP130" s="140">
        <f t="shared" si="129"/>
        <v>-1100000</v>
      </c>
      <c r="BQ130" s="140">
        <f t="shared" si="129"/>
        <v>-1100000</v>
      </c>
      <c r="BR130" s="140">
        <f t="shared" si="129"/>
        <v>-1100000</v>
      </c>
      <c r="BS130" s="140">
        <f t="shared" si="129"/>
        <v>-1100000</v>
      </c>
      <c r="BT130" s="140">
        <f t="shared" si="129"/>
        <v>-1100000</v>
      </c>
      <c r="BU130" s="140">
        <f t="shared" si="129"/>
        <v>-1100000</v>
      </c>
      <c r="BV130" s="140">
        <f t="shared" si="129"/>
        <v>-1100000</v>
      </c>
      <c r="BW130" s="140">
        <f t="shared" si="129"/>
        <v>-1100000</v>
      </c>
      <c r="BX130" s="140">
        <f t="shared" si="129"/>
        <v>-1100000</v>
      </c>
      <c r="BY130" s="140">
        <f t="shared" si="129"/>
        <v>-1100000</v>
      </c>
      <c r="BZ130" s="140">
        <f t="shared" si="129"/>
        <v>-1100000</v>
      </c>
      <c r="CA130" s="140">
        <f t="shared" si="129"/>
        <v>-1100000</v>
      </c>
      <c r="CB130" s="140">
        <f t="shared" si="129"/>
        <v>-1100000</v>
      </c>
      <c r="CC130" s="140">
        <f t="shared" si="129"/>
        <v>-1000000</v>
      </c>
      <c r="CD130" s="140">
        <f t="shared" si="129"/>
        <v>-1000000</v>
      </c>
      <c r="CE130" s="140">
        <f t="shared" si="129"/>
        <v>-1000000</v>
      </c>
      <c r="CF130" s="140">
        <f t="shared" si="129"/>
        <v>-1000000</v>
      </c>
      <c r="CG130" s="140">
        <f t="shared" si="129"/>
        <v>-1000000</v>
      </c>
      <c r="CH130" s="140">
        <f t="shared" si="129"/>
        <v>-1000000</v>
      </c>
      <c r="CI130" s="140">
        <f t="shared" si="129"/>
        <v>-1000000</v>
      </c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</row>
    <row r="131" spans="1:111" s="6" customFormat="1" ht="12">
      <c r="A131" s="8"/>
      <c r="B131" s="11" t="s">
        <v>95</v>
      </c>
      <c r="C131" s="12">
        <f>SUM(D131:DG131)</f>
        <v>-67000000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23">
        <v>0</v>
      </c>
      <c r="W131" s="123">
        <v>-900000</v>
      </c>
      <c r="X131" s="123">
        <v>-900000</v>
      </c>
      <c r="Y131" s="123">
        <v>-900000</v>
      </c>
      <c r="Z131" s="123">
        <v>-900000</v>
      </c>
      <c r="AA131" s="123">
        <v>-900000</v>
      </c>
      <c r="AB131" s="123">
        <v>-900000</v>
      </c>
      <c r="AC131" s="123">
        <v>-900000</v>
      </c>
      <c r="AD131" s="123">
        <v>-1000000</v>
      </c>
      <c r="AE131" s="123">
        <v>-1000000</v>
      </c>
      <c r="AF131" s="123">
        <v>-1000000</v>
      </c>
      <c r="AG131" s="123">
        <v>-1000000</v>
      </c>
      <c r="AH131" s="123">
        <v>-1000000</v>
      </c>
      <c r="AI131" s="123">
        <v>-1000000</v>
      </c>
      <c r="AJ131" s="123">
        <v>-1000000</v>
      </c>
      <c r="AK131" s="123">
        <v>-1000000</v>
      </c>
      <c r="AL131" s="123">
        <v>-1000000</v>
      </c>
      <c r="AM131" s="123">
        <v>-1000000</v>
      </c>
      <c r="AN131" s="123">
        <v>-1000000</v>
      </c>
      <c r="AO131" s="123">
        <v>-1000000</v>
      </c>
      <c r="AP131" s="123">
        <v>-1000000</v>
      </c>
      <c r="AQ131" s="123">
        <v>-1000000</v>
      </c>
      <c r="AR131" s="123">
        <v>-1000000</v>
      </c>
      <c r="AS131" s="123">
        <v>-1000000</v>
      </c>
      <c r="AT131" s="123">
        <v>-1000000</v>
      </c>
      <c r="AU131" s="123">
        <v>-1000000</v>
      </c>
      <c r="AV131" s="123">
        <v>-1000000</v>
      </c>
      <c r="AW131" s="123">
        <v>-1000000</v>
      </c>
      <c r="AX131" s="123">
        <v>-1000000</v>
      </c>
      <c r="AY131" s="123">
        <v>-1000000</v>
      </c>
      <c r="AZ131" s="123">
        <v>-1000000</v>
      </c>
      <c r="BA131" s="123">
        <v>-1000000</v>
      </c>
      <c r="BB131" s="123">
        <v>-1100000</v>
      </c>
      <c r="BC131" s="123">
        <v>-1100000</v>
      </c>
      <c r="BD131" s="123">
        <v>-1100000</v>
      </c>
      <c r="BE131" s="123">
        <v>-1100000</v>
      </c>
      <c r="BF131" s="123">
        <v>-1100000</v>
      </c>
      <c r="BG131" s="123">
        <v>-1100000</v>
      </c>
      <c r="BH131" s="123">
        <v>-1100000</v>
      </c>
      <c r="BI131" s="123">
        <v>-1100000</v>
      </c>
      <c r="BJ131" s="123">
        <v>-1100000</v>
      </c>
      <c r="BK131" s="123">
        <v>-1100000</v>
      </c>
      <c r="BL131" s="123">
        <v>-1100000</v>
      </c>
      <c r="BM131" s="123">
        <v>-1100000</v>
      </c>
      <c r="BN131" s="123">
        <v>-1100000</v>
      </c>
      <c r="BO131" s="123">
        <v>-1100000</v>
      </c>
      <c r="BP131" s="123">
        <v>-1100000</v>
      </c>
      <c r="BQ131" s="123">
        <v>-1100000</v>
      </c>
      <c r="BR131" s="123">
        <v>-1100000</v>
      </c>
      <c r="BS131" s="123">
        <v>-1100000</v>
      </c>
      <c r="BT131" s="123">
        <v>-1100000</v>
      </c>
      <c r="BU131" s="123">
        <v>-1100000</v>
      </c>
      <c r="BV131" s="123">
        <v>-1100000</v>
      </c>
      <c r="BW131" s="123">
        <v>-1100000</v>
      </c>
      <c r="BX131" s="123">
        <v>-1100000</v>
      </c>
      <c r="BY131" s="123">
        <v>-1100000</v>
      </c>
      <c r="BZ131" s="123">
        <v>-1100000</v>
      </c>
      <c r="CA131" s="123">
        <v>-1100000</v>
      </c>
      <c r="CB131" s="123">
        <v>-1100000</v>
      </c>
      <c r="CC131" s="123">
        <v>-1000000</v>
      </c>
      <c r="CD131" s="123">
        <v>-1000000</v>
      </c>
      <c r="CE131" s="123">
        <v>-1000000</v>
      </c>
      <c r="CF131" s="123">
        <v>-1000000</v>
      </c>
      <c r="CG131" s="123">
        <v>-1000000</v>
      </c>
      <c r="CH131" s="123">
        <v>-1000000</v>
      </c>
      <c r="CI131" s="123">
        <v>-1000000</v>
      </c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</row>
    <row r="132" spans="1:111" s="6" customFormat="1" ht="12">
      <c r="A132" s="8"/>
      <c r="B132" s="11" t="s">
        <v>4</v>
      </c>
      <c r="C132" s="12">
        <f t="shared" si="127"/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23">
        <v>0</v>
      </c>
      <c r="AD132" s="123">
        <v>0</v>
      </c>
      <c r="AE132" s="123">
        <v>0</v>
      </c>
      <c r="AF132" s="123">
        <v>0</v>
      </c>
      <c r="AG132" s="123"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123">
        <v>0</v>
      </c>
      <c r="AR132" s="123">
        <v>0</v>
      </c>
      <c r="AS132" s="123">
        <v>0</v>
      </c>
      <c r="AT132" s="123">
        <v>0</v>
      </c>
      <c r="AU132" s="123">
        <v>0</v>
      </c>
      <c r="AV132" s="123">
        <v>0</v>
      </c>
      <c r="AW132" s="123">
        <v>0</v>
      </c>
      <c r="AX132" s="123">
        <v>0</v>
      </c>
      <c r="AY132" s="123">
        <v>0</v>
      </c>
      <c r="AZ132" s="123">
        <v>0</v>
      </c>
      <c r="BA132" s="123">
        <v>0</v>
      </c>
      <c r="BB132" s="123">
        <v>0</v>
      </c>
      <c r="BC132" s="123">
        <v>0</v>
      </c>
      <c r="BD132" s="123">
        <v>0</v>
      </c>
      <c r="BE132" s="123">
        <v>0</v>
      </c>
      <c r="BF132" s="123">
        <v>0</v>
      </c>
      <c r="BG132" s="123">
        <v>0</v>
      </c>
      <c r="BH132" s="123">
        <v>0</v>
      </c>
      <c r="BI132" s="123">
        <v>0</v>
      </c>
      <c r="BJ132" s="123">
        <v>0</v>
      </c>
      <c r="BK132" s="123">
        <v>0</v>
      </c>
      <c r="BL132" s="123">
        <v>0</v>
      </c>
      <c r="BM132" s="123">
        <v>0</v>
      </c>
      <c r="BN132" s="123">
        <v>0</v>
      </c>
      <c r="BO132" s="123">
        <v>0</v>
      </c>
      <c r="BP132" s="123">
        <v>0</v>
      </c>
      <c r="BQ132" s="123">
        <v>0</v>
      </c>
      <c r="BR132" s="123">
        <v>0</v>
      </c>
      <c r="BS132" s="123">
        <v>0</v>
      </c>
      <c r="BT132" s="123">
        <v>0</v>
      </c>
      <c r="BU132" s="123">
        <v>0</v>
      </c>
      <c r="BV132" s="123">
        <v>0</v>
      </c>
      <c r="BW132" s="123">
        <v>0</v>
      </c>
      <c r="BX132" s="123">
        <v>0</v>
      </c>
      <c r="BY132" s="123">
        <v>0</v>
      </c>
      <c r="BZ132" s="123">
        <v>0</v>
      </c>
      <c r="CA132" s="123">
        <v>0</v>
      </c>
      <c r="CB132" s="123">
        <v>0</v>
      </c>
      <c r="CC132" s="123">
        <v>0</v>
      </c>
      <c r="CD132" s="123">
        <v>0</v>
      </c>
      <c r="CE132" s="123">
        <v>0</v>
      </c>
      <c r="CF132" s="123">
        <v>0</v>
      </c>
      <c r="CG132" s="123">
        <v>0</v>
      </c>
      <c r="CH132" s="123">
        <v>0</v>
      </c>
      <c r="CI132" s="123">
        <v>0</v>
      </c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</row>
    <row r="133" spans="1:111" s="6" customFormat="1" ht="12">
      <c r="A133" s="8"/>
      <c r="B133" s="11"/>
      <c r="C133" s="1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</row>
    <row r="134" spans="1:111" s="6" customFormat="1" ht="12">
      <c r="A134" s="8"/>
      <c r="B134" s="154" t="s">
        <v>96</v>
      </c>
      <c r="C134" s="12">
        <f t="shared" si="127"/>
        <v>0</v>
      </c>
      <c r="D134" s="129">
        <f aca="true" t="shared" si="130" ref="D134:I134">SUM(D135:D137)</f>
        <v>0</v>
      </c>
      <c r="E134" s="129">
        <f t="shared" si="130"/>
        <v>0</v>
      </c>
      <c r="F134" s="129">
        <f t="shared" si="130"/>
        <v>0</v>
      </c>
      <c r="G134" s="129">
        <f t="shared" si="130"/>
        <v>0</v>
      </c>
      <c r="H134" s="129">
        <f t="shared" si="130"/>
        <v>0</v>
      </c>
      <c r="I134" s="129">
        <f t="shared" si="130"/>
        <v>0</v>
      </c>
      <c r="J134" s="129">
        <f aca="true" t="shared" si="131" ref="J134:AA134">SUM(J135:J137)</f>
        <v>0</v>
      </c>
      <c r="K134" s="129">
        <f t="shared" si="131"/>
        <v>0</v>
      </c>
      <c r="L134" s="129">
        <f t="shared" si="131"/>
        <v>0</v>
      </c>
      <c r="M134" s="129">
        <f t="shared" si="131"/>
        <v>0</v>
      </c>
      <c r="N134" s="129">
        <f t="shared" si="131"/>
        <v>0</v>
      </c>
      <c r="O134" s="129">
        <f t="shared" si="131"/>
        <v>0</v>
      </c>
      <c r="P134" s="129">
        <f t="shared" si="131"/>
        <v>0</v>
      </c>
      <c r="Q134" s="129">
        <f t="shared" si="131"/>
        <v>0</v>
      </c>
      <c r="R134" s="129">
        <f t="shared" si="131"/>
        <v>0</v>
      </c>
      <c r="S134" s="129">
        <f t="shared" si="131"/>
        <v>0</v>
      </c>
      <c r="T134" s="129">
        <f t="shared" si="131"/>
        <v>0</v>
      </c>
      <c r="U134" s="129">
        <f t="shared" si="131"/>
        <v>0</v>
      </c>
      <c r="V134" s="129">
        <f t="shared" si="131"/>
        <v>0</v>
      </c>
      <c r="W134" s="129">
        <f t="shared" si="131"/>
        <v>0</v>
      </c>
      <c r="X134" s="129">
        <f t="shared" si="131"/>
        <v>0</v>
      </c>
      <c r="Y134" s="129">
        <f t="shared" si="131"/>
        <v>0</v>
      </c>
      <c r="Z134" s="129">
        <f t="shared" si="131"/>
        <v>0</v>
      </c>
      <c r="AA134" s="129">
        <f t="shared" si="131"/>
        <v>0</v>
      </c>
      <c r="AB134" s="129">
        <f aca="true" t="shared" si="132" ref="AB134:CI134">SUM(AB135:AB137)</f>
        <v>0</v>
      </c>
      <c r="AC134" s="129">
        <f t="shared" si="132"/>
        <v>0</v>
      </c>
      <c r="AD134" s="129">
        <f t="shared" si="132"/>
        <v>0</v>
      </c>
      <c r="AE134" s="129">
        <f t="shared" si="132"/>
        <v>0</v>
      </c>
      <c r="AF134" s="129">
        <f t="shared" si="132"/>
        <v>0</v>
      </c>
      <c r="AG134" s="129">
        <f t="shared" si="132"/>
        <v>0</v>
      </c>
      <c r="AH134" s="129">
        <f t="shared" si="132"/>
        <v>0</v>
      </c>
      <c r="AI134" s="129">
        <f t="shared" si="132"/>
        <v>0</v>
      </c>
      <c r="AJ134" s="129">
        <f t="shared" si="132"/>
        <v>0</v>
      </c>
      <c r="AK134" s="129">
        <f t="shared" si="132"/>
        <v>0</v>
      </c>
      <c r="AL134" s="129">
        <f t="shared" si="132"/>
        <v>0</v>
      </c>
      <c r="AM134" s="129">
        <f t="shared" si="132"/>
        <v>0</v>
      </c>
      <c r="AN134" s="129">
        <f t="shared" si="132"/>
        <v>0</v>
      </c>
      <c r="AO134" s="129">
        <f t="shared" si="132"/>
        <v>0</v>
      </c>
      <c r="AP134" s="129">
        <f t="shared" si="132"/>
        <v>0</v>
      </c>
      <c r="AQ134" s="129">
        <f t="shared" si="132"/>
        <v>0</v>
      </c>
      <c r="AR134" s="129">
        <f t="shared" si="132"/>
        <v>0</v>
      </c>
      <c r="AS134" s="129">
        <f t="shared" si="132"/>
        <v>0</v>
      </c>
      <c r="AT134" s="129">
        <f t="shared" si="132"/>
        <v>0</v>
      </c>
      <c r="AU134" s="129">
        <f t="shared" si="132"/>
        <v>0</v>
      </c>
      <c r="AV134" s="129">
        <f t="shared" si="132"/>
        <v>0</v>
      </c>
      <c r="AW134" s="129">
        <f t="shared" si="132"/>
        <v>0</v>
      </c>
      <c r="AX134" s="129">
        <f t="shared" si="132"/>
        <v>0</v>
      </c>
      <c r="AY134" s="129">
        <f t="shared" si="132"/>
        <v>0</v>
      </c>
      <c r="AZ134" s="129">
        <f t="shared" si="132"/>
        <v>0</v>
      </c>
      <c r="BA134" s="129">
        <f t="shared" si="132"/>
        <v>0</v>
      </c>
      <c r="BB134" s="129">
        <f t="shared" si="132"/>
        <v>0</v>
      </c>
      <c r="BC134" s="129">
        <f t="shared" si="132"/>
        <v>0</v>
      </c>
      <c r="BD134" s="129">
        <f t="shared" si="132"/>
        <v>0</v>
      </c>
      <c r="BE134" s="129">
        <f t="shared" si="132"/>
        <v>0</v>
      </c>
      <c r="BF134" s="129">
        <f t="shared" si="132"/>
        <v>0</v>
      </c>
      <c r="BG134" s="129">
        <f t="shared" si="132"/>
        <v>0</v>
      </c>
      <c r="BH134" s="129">
        <f t="shared" si="132"/>
        <v>0</v>
      </c>
      <c r="BI134" s="129">
        <f t="shared" si="132"/>
        <v>0</v>
      </c>
      <c r="BJ134" s="129">
        <f t="shared" si="132"/>
        <v>0</v>
      </c>
      <c r="BK134" s="129">
        <f t="shared" si="132"/>
        <v>0</v>
      </c>
      <c r="BL134" s="129">
        <f t="shared" si="132"/>
        <v>0</v>
      </c>
      <c r="BM134" s="129">
        <f t="shared" si="132"/>
        <v>0</v>
      </c>
      <c r="BN134" s="129">
        <f t="shared" si="132"/>
        <v>0</v>
      </c>
      <c r="BO134" s="129">
        <f t="shared" si="132"/>
        <v>0</v>
      </c>
      <c r="BP134" s="129">
        <f t="shared" si="132"/>
        <v>0</v>
      </c>
      <c r="BQ134" s="129">
        <f t="shared" si="132"/>
        <v>0</v>
      </c>
      <c r="BR134" s="129">
        <f t="shared" si="132"/>
        <v>0</v>
      </c>
      <c r="BS134" s="129">
        <f t="shared" si="132"/>
        <v>0</v>
      </c>
      <c r="BT134" s="129">
        <f t="shared" si="132"/>
        <v>0</v>
      </c>
      <c r="BU134" s="129">
        <f t="shared" si="132"/>
        <v>0</v>
      </c>
      <c r="BV134" s="129">
        <f t="shared" si="132"/>
        <v>0</v>
      </c>
      <c r="BW134" s="129">
        <f t="shared" si="132"/>
        <v>0</v>
      </c>
      <c r="BX134" s="129">
        <f t="shared" si="132"/>
        <v>0</v>
      </c>
      <c r="BY134" s="129">
        <f t="shared" si="132"/>
        <v>0</v>
      </c>
      <c r="BZ134" s="129">
        <f t="shared" si="132"/>
        <v>0</v>
      </c>
      <c r="CA134" s="129">
        <f t="shared" si="132"/>
        <v>0</v>
      </c>
      <c r="CB134" s="129">
        <f t="shared" si="132"/>
        <v>0</v>
      </c>
      <c r="CC134" s="129">
        <f t="shared" si="132"/>
        <v>0</v>
      </c>
      <c r="CD134" s="129">
        <f t="shared" si="132"/>
        <v>0</v>
      </c>
      <c r="CE134" s="129">
        <f t="shared" si="132"/>
        <v>0</v>
      </c>
      <c r="CF134" s="129">
        <f t="shared" si="132"/>
        <v>0</v>
      </c>
      <c r="CG134" s="129">
        <f t="shared" si="132"/>
        <v>0</v>
      </c>
      <c r="CH134" s="129">
        <f t="shared" si="132"/>
        <v>0</v>
      </c>
      <c r="CI134" s="129">
        <f t="shared" si="132"/>
        <v>0</v>
      </c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</row>
    <row r="135" spans="1:111" s="6" customFormat="1" ht="12">
      <c r="A135" s="8"/>
      <c r="B135" s="153" t="s">
        <v>97</v>
      </c>
      <c r="C135" s="12">
        <f t="shared" si="127"/>
        <v>0</v>
      </c>
      <c r="D135" s="141">
        <f>-(D127*0.18/365*20)</f>
        <v>0</v>
      </c>
      <c r="E135" s="141">
        <f aca="true" t="shared" si="133" ref="E135:Q135">-(E125*0.18/365*20)</f>
        <v>0</v>
      </c>
      <c r="F135" s="141">
        <f t="shared" si="133"/>
        <v>0</v>
      </c>
      <c r="G135" s="141">
        <f t="shared" si="133"/>
        <v>0</v>
      </c>
      <c r="H135" s="141">
        <f t="shared" si="133"/>
        <v>0</v>
      </c>
      <c r="I135" s="141">
        <f t="shared" si="133"/>
        <v>0</v>
      </c>
      <c r="J135" s="141">
        <f t="shared" si="133"/>
        <v>0</v>
      </c>
      <c r="K135" s="141">
        <f t="shared" si="133"/>
        <v>0</v>
      </c>
      <c r="L135" s="141">
        <f t="shared" si="133"/>
        <v>0</v>
      </c>
      <c r="M135" s="141">
        <f t="shared" si="133"/>
        <v>0</v>
      </c>
      <c r="N135" s="141">
        <f t="shared" si="133"/>
        <v>0</v>
      </c>
      <c r="O135" s="141">
        <f t="shared" si="133"/>
        <v>0</v>
      </c>
      <c r="P135" s="141">
        <f t="shared" si="133"/>
        <v>0</v>
      </c>
      <c r="Q135" s="141">
        <f t="shared" si="133"/>
        <v>0</v>
      </c>
      <c r="R135" s="141">
        <f>-(R125*0/365*20)</f>
        <v>0</v>
      </c>
      <c r="S135" s="141">
        <f>-(S125*0/365*20)</f>
        <v>0</v>
      </c>
      <c r="T135" s="141">
        <f aca="true" t="shared" si="134" ref="T135:CE135">-(T125*0/365*20)</f>
        <v>0</v>
      </c>
      <c r="U135" s="141">
        <f t="shared" si="134"/>
        <v>0</v>
      </c>
      <c r="V135" s="141">
        <f t="shared" si="134"/>
        <v>0</v>
      </c>
      <c r="W135" s="141">
        <f t="shared" si="134"/>
        <v>0</v>
      </c>
      <c r="X135" s="141">
        <f t="shared" si="134"/>
        <v>0</v>
      </c>
      <c r="Y135" s="141">
        <f t="shared" si="134"/>
        <v>0</v>
      </c>
      <c r="Z135" s="141">
        <f t="shared" si="134"/>
        <v>0</v>
      </c>
      <c r="AA135" s="141">
        <f t="shared" si="134"/>
        <v>0</v>
      </c>
      <c r="AB135" s="141">
        <f t="shared" si="134"/>
        <v>0</v>
      </c>
      <c r="AC135" s="141">
        <f t="shared" si="134"/>
        <v>0</v>
      </c>
      <c r="AD135" s="141">
        <f t="shared" si="134"/>
        <v>0</v>
      </c>
      <c r="AE135" s="141">
        <f t="shared" si="134"/>
        <v>0</v>
      </c>
      <c r="AF135" s="141">
        <f t="shared" si="134"/>
        <v>0</v>
      </c>
      <c r="AG135" s="141">
        <f t="shared" si="134"/>
        <v>0</v>
      </c>
      <c r="AH135" s="141">
        <f t="shared" si="134"/>
        <v>0</v>
      </c>
      <c r="AI135" s="141">
        <f t="shared" si="134"/>
        <v>0</v>
      </c>
      <c r="AJ135" s="141">
        <f t="shared" si="134"/>
        <v>0</v>
      </c>
      <c r="AK135" s="141">
        <f t="shared" si="134"/>
        <v>0</v>
      </c>
      <c r="AL135" s="141">
        <f t="shared" si="134"/>
        <v>0</v>
      </c>
      <c r="AM135" s="141">
        <f t="shared" si="134"/>
        <v>0</v>
      </c>
      <c r="AN135" s="141">
        <f t="shared" si="134"/>
        <v>0</v>
      </c>
      <c r="AO135" s="141">
        <f t="shared" si="134"/>
        <v>0</v>
      </c>
      <c r="AP135" s="141">
        <f t="shared" si="134"/>
        <v>0</v>
      </c>
      <c r="AQ135" s="141">
        <f t="shared" si="134"/>
        <v>0</v>
      </c>
      <c r="AR135" s="141">
        <f t="shared" si="134"/>
        <v>0</v>
      </c>
      <c r="AS135" s="141">
        <f t="shared" si="134"/>
        <v>0</v>
      </c>
      <c r="AT135" s="141">
        <f t="shared" si="134"/>
        <v>0</v>
      </c>
      <c r="AU135" s="141">
        <f t="shared" si="134"/>
        <v>0</v>
      </c>
      <c r="AV135" s="141">
        <f t="shared" si="134"/>
        <v>0</v>
      </c>
      <c r="AW135" s="141">
        <f t="shared" si="134"/>
        <v>0</v>
      </c>
      <c r="AX135" s="141">
        <f t="shared" si="134"/>
        <v>0</v>
      </c>
      <c r="AY135" s="141">
        <f t="shared" si="134"/>
        <v>0</v>
      </c>
      <c r="AZ135" s="141">
        <f t="shared" si="134"/>
        <v>0</v>
      </c>
      <c r="BA135" s="141">
        <f t="shared" si="134"/>
        <v>0</v>
      </c>
      <c r="BB135" s="141">
        <f t="shared" si="134"/>
        <v>0</v>
      </c>
      <c r="BC135" s="141">
        <f t="shared" si="134"/>
        <v>0</v>
      </c>
      <c r="BD135" s="141">
        <f t="shared" si="134"/>
        <v>0</v>
      </c>
      <c r="BE135" s="141">
        <f t="shared" si="134"/>
        <v>0</v>
      </c>
      <c r="BF135" s="141">
        <f t="shared" si="134"/>
        <v>0</v>
      </c>
      <c r="BG135" s="141">
        <f t="shared" si="134"/>
        <v>0</v>
      </c>
      <c r="BH135" s="141">
        <f t="shared" si="134"/>
        <v>0</v>
      </c>
      <c r="BI135" s="141">
        <f t="shared" si="134"/>
        <v>0</v>
      </c>
      <c r="BJ135" s="141">
        <f t="shared" si="134"/>
        <v>0</v>
      </c>
      <c r="BK135" s="141">
        <f t="shared" si="134"/>
        <v>0</v>
      </c>
      <c r="BL135" s="141">
        <f t="shared" si="134"/>
        <v>0</v>
      </c>
      <c r="BM135" s="141">
        <f t="shared" si="134"/>
        <v>0</v>
      </c>
      <c r="BN135" s="141">
        <f t="shared" si="134"/>
        <v>0</v>
      </c>
      <c r="BO135" s="141">
        <f t="shared" si="134"/>
        <v>0</v>
      </c>
      <c r="BP135" s="141">
        <f t="shared" si="134"/>
        <v>0</v>
      </c>
      <c r="BQ135" s="141">
        <f t="shared" si="134"/>
        <v>0</v>
      </c>
      <c r="BR135" s="141">
        <f t="shared" si="134"/>
        <v>0</v>
      </c>
      <c r="BS135" s="141">
        <f t="shared" si="134"/>
        <v>0</v>
      </c>
      <c r="BT135" s="141">
        <f t="shared" si="134"/>
        <v>0</v>
      </c>
      <c r="BU135" s="141">
        <f t="shared" si="134"/>
        <v>0</v>
      </c>
      <c r="BV135" s="141">
        <f t="shared" si="134"/>
        <v>0</v>
      </c>
      <c r="BW135" s="141">
        <f t="shared" si="134"/>
        <v>0</v>
      </c>
      <c r="BX135" s="141">
        <f t="shared" si="134"/>
        <v>0</v>
      </c>
      <c r="BY135" s="141">
        <f t="shared" si="134"/>
        <v>0</v>
      </c>
      <c r="BZ135" s="141">
        <f t="shared" si="134"/>
        <v>0</v>
      </c>
      <c r="CA135" s="141">
        <f t="shared" si="134"/>
        <v>0</v>
      </c>
      <c r="CB135" s="141">
        <f t="shared" si="134"/>
        <v>0</v>
      </c>
      <c r="CC135" s="141">
        <f t="shared" si="134"/>
        <v>0</v>
      </c>
      <c r="CD135" s="141">
        <f t="shared" si="134"/>
        <v>0</v>
      </c>
      <c r="CE135" s="141">
        <f t="shared" si="134"/>
        <v>0</v>
      </c>
      <c r="CF135" s="141">
        <f>-(CF125*0/365*20)</f>
        <v>0</v>
      </c>
      <c r="CG135" s="141">
        <f>-(CG125*0/365*20)</f>
        <v>0</v>
      </c>
      <c r="CH135" s="141">
        <f>-(CH125*0/365*20)</f>
        <v>0</v>
      </c>
      <c r="CI135" s="141">
        <f>-(CI125*0/365*20)</f>
        <v>0</v>
      </c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</row>
    <row r="136" spans="1:111" s="6" customFormat="1" ht="12">
      <c r="A136" s="8"/>
      <c r="B136" s="11" t="s">
        <v>3</v>
      </c>
      <c r="C136" s="12">
        <f t="shared" si="127"/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>
        <v>0</v>
      </c>
      <c r="Y136" s="118">
        <v>0</v>
      </c>
      <c r="Z136" s="118">
        <v>0</v>
      </c>
      <c r="AA136" s="118">
        <v>0</v>
      </c>
      <c r="AB136" s="118">
        <v>0</v>
      </c>
      <c r="AC136" s="118">
        <v>0</v>
      </c>
      <c r="AD136" s="118">
        <v>0</v>
      </c>
      <c r="AE136" s="118">
        <v>0</v>
      </c>
      <c r="AF136" s="118">
        <v>0</v>
      </c>
      <c r="AG136" s="118">
        <v>0</v>
      </c>
      <c r="AH136" s="118">
        <v>0</v>
      </c>
      <c r="AI136" s="118">
        <v>0</v>
      </c>
      <c r="AJ136" s="118">
        <v>0</v>
      </c>
      <c r="AK136" s="118">
        <v>0</v>
      </c>
      <c r="AL136" s="118">
        <v>0</v>
      </c>
      <c r="AM136" s="118">
        <v>0</v>
      </c>
      <c r="AN136" s="118">
        <v>0</v>
      </c>
      <c r="AO136" s="118">
        <v>0</v>
      </c>
      <c r="AP136" s="118">
        <v>0</v>
      </c>
      <c r="AQ136" s="118">
        <v>0</v>
      </c>
      <c r="AR136" s="118">
        <v>0</v>
      </c>
      <c r="AS136" s="118">
        <v>0</v>
      </c>
      <c r="AT136" s="118">
        <v>0</v>
      </c>
      <c r="AU136" s="118">
        <v>0</v>
      </c>
      <c r="AV136" s="118">
        <v>0</v>
      </c>
      <c r="AW136" s="118">
        <v>0</v>
      </c>
      <c r="AX136" s="118">
        <v>0</v>
      </c>
      <c r="AY136" s="118">
        <v>0</v>
      </c>
      <c r="AZ136" s="118">
        <v>0</v>
      </c>
      <c r="BA136" s="118">
        <v>0</v>
      </c>
      <c r="BB136" s="118">
        <v>0</v>
      </c>
      <c r="BC136" s="118">
        <v>0</v>
      </c>
      <c r="BD136" s="118">
        <v>0</v>
      </c>
      <c r="BE136" s="118">
        <v>0</v>
      </c>
      <c r="BF136" s="118">
        <v>0</v>
      </c>
      <c r="BG136" s="118">
        <v>0</v>
      </c>
      <c r="BH136" s="118">
        <v>0</v>
      </c>
      <c r="BI136" s="118">
        <v>0</v>
      </c>
      <c r="BJ136" s="118">
        <v>0</v>
      </c>
      <c r="BK136" s="118">
        <v>0</v>
      </c>
      <c r="BL136" s="118">
        <v>0</v>
      </c>
      <c r="BM136" s="118">
        <v>0</v>
      </c>
      <c r="BN136" s="118">
        <v>0</v>
      </c>
      <c r="BO136" s="118">
        <v>0</v>
      </c>
      <c r="BP136" s="118">
        <v>0</v>
      </c>
      <c r="BQ136" s="118">
        <v>0</v>
      </c>
      <c r="BR136" s="118">
        <v>0</v>
      </c>
      <c r="BS136" s="118">
        <v>0</v>
      </c>
      <c r="BT136" s="118">
        <v>0</v>
      </c>
      <c r="BU136" s="118">
        <v>0</v>
      </c>
      <c r="BV136" s="118">
        <v>0</v>
      </c>
      <c r="BW136" s="118">
        <v>0</v>
      </c>
      <c r="BX136" s="118">
        <v>0</v>
      </c>
      <c r="BY136" s="118">
        <v>0</v>
      </c>
      <c r="BZ136" s="118">
        <v>0</v>
      </c>
      <c r="CA136" s="118">
        <v>0</v>
      </c>
      <c r="CB136" s="118">
        <v>0</v>
      </c>
      <c r="CC136" s="118">
        <v>0</v>
      </c>
      <c r="CD136" s="118">
        <v>0</v>
      </c>
      <c r="CE136" s="118">
        <v>0</v>
      </c>
      <c r="CF136" s="118">
        <v>0</v>
      </c>
      <c r="CG136" s="118">
        <v>0</v>
      </c>
      <c r="CH136" s="118">
        <v>0</v>
      </c>
      <c r="CI136" s="118">
        <v>0</v>
      </c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</row>
    <row r="137" spans="1:111" s="6" customFormat="1" ht="12">
      <c r="A137" s="8"/>
      <c r="B137" s="11"/>
      <c r="C137" s="12">
        <f t="shared" si="12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</row>
    <row r="138" spans="1:111" s="6" customFormat="1" ht="12">
      <c r="A138" s="8"/>
      <c r="B138" s="11"/>
      <c r="C138" s="12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</row>
    <row r="139" spans="1:111" s="19" customFormat="1" ht="12.75">
      <c r="A139" s="17"/>
      <c r="B139" s="18" t="s">
        <v>98</v>
      </c>
      <c r="C139" s="12">
        <f>SUM(D139:AA139)</f>
        <v>2637464</v>
      </c>
      <c r="D139" s="122">
        <f aca="true" t="shared" si="135" ref="D139:AA139">D126+D130+D134</f>
        <v>0</v>
      </c>
      <c r="E139" s="122">
        <f t="shared" si="135"/>
        <v>0</v>
      </c>
      <c r="F139" s="122">
        <f t="shared" si="135"/>
        <v>0</v>
      </c>
      <c r="G139" s="122">
        <f t="shared" si="135"/>
        <v>0</v>
      </c>
      <c r="H139" s="122">
        <f t="shared" si="135"/>
        <v>0</v>
      </c>
      <c r="I139" s="122">
        <f t="shared" si="135"/>
        <v>0</v>
      </c>
      <c r="J139" s="122">
        <f t="shared" si="135"/>
        <v>0</v>
      </c>
      <c r="K139" s="122">
        <f t="shared" si="135"/>
        <v>0</v>
      </c>
      <c r="L139" s="122">
        <f t="shared" si="135"/>
        <v>0</v>
      </c>
      <c r="M139" s="122">
        <f t="shared" si="135"/>
        <v>0</v>
      </c>
      <c r="N139" s="122">
        <f t="shared" si="135"/>
        <v>0</v>
      </c>
      <c r="O139" s="122">
        <f t="shared" si="135"/>
        <v>0</v>
      </c>
      <c r="P139" s="122">
        <f t="shared" si="135"/>
        <v>0</v>
      </c>
      <c r="Q139" s="122">
        <f t="shared" si="135"/>
        <v>2300000</v>
      </c>
      <c r="R139" s="122">
        <f t="shared" si="135"/>
        <v>1046181</v>
      </c>
      <c r="S139" s="122">
        <f t="shared" si="135"/>
        <v>711181</v>
      </c>
      <c r="T139" s="122">
        <f t="shared" si="135"/>
        <v>767362</v>
      </c>
      <c r="U139" s="122">
        <f t="shared" si="135"/>
        <v>1134724</v>
      </c>
      <c r="V139" s="122">
        <f t="shared" si="135"/>
        <v>1178016</v>
      </c>
      <c r="W139" s="122">
        <f t="shared" si="135"/>
        <v>-900000</v>
      </c>
      <c r="X139" s="122">
        <f t="shared" si="135"/>
        <v>-900000</v>
      </c>
      <c r="Y139" s="122">
        <f t="shared" si="135"/>
        <v>-900000</v>
      </c>
      <c r="Z139" s="122">
        <f t="shared" si="135"/>
        <v>-900000</v>
      </c>
      <c r="AA139" s="122">
        <f t="shared" si="135"/>
        <v>-900000</v>
      </c>
      <c r="AB139" s="122">
        <f aca="true" t="shared" si="136" ref="AB139:CI139">AB126+AB130+AB134</f>
        <v>-900000</v>
      </c>
      <c r="AC139" s="122">
        <f t="shared" si="136"/>
        <v>-900000</v>
      </c>
      <c r="AD139" s="122">
        <f t="shared" si="136"/>
        <v>-1000000</v>
      </c>
      <c r="AE139" s="122">
        <f t="shared" si="136"/>
        <v>-1000000</v>
      </c>
      <c r="AF139" s="122">
        <f t="shared" si="136"/>
        <v>-1000000</v>
      </c>
      <c r="AG139" s="122">
        <f t="shared" si="136"/>
        <v>-1000000</v>
      </c>
      <c r="AH139" s="122">
        <f t="shared" si="136"/>
        <v>-1000000</v>
      </c>
      <c r="AI139" s="122">
        <f t="shared" si="136"/>
        <v>-1000000</v>
      </c>
      <c r="AJ139" s="122">
        <f t="shared" si="136"/>
        <v>-1000000</v>
      </c>
      <c r="AK139" s="122">
        <f t="shared" si="136"/>
        <v>-1000000</v>
      </c>
      <c r="AL139" s="122">
        <f t="shared" si="136"/>
        <v>-1000000</v>
      </c>
      <c r="AM139" s="122">
        <f t="shared" si="136"/>
        <v>-1000000</v>
      </c>
      <c r="AN139" s="122">
        <f t="shared" si="136"/>
        <v>-1000000</v>
      </c>
      <c r="AO139" s="122">
        <f t="shared" si="136"/>
        <v>-1000000</v>
      </c>
      <c r="AP139" s="122">
        <f t="shared" si="136"/>
        <v>-1000000</v>
      </c>
      <c r="AQ139" s="122">
        <f t="shared" si="136"/>
        <v>-1000000</v>
      </c>
      <c r="AR139" s="122">
        <f t="shared" si="136"/>
        <v>-1000000</v>
      </c>
      <c r="AS139" s="122">
        <f t="shared" si="136"/>
        <v>-1000000</v>
      </c>
      <c r="AT139" s="122">
        <f t="shared" si="136"/>
        <v>-1000000</v>
      </c>
      <c r="AU139" s="122">
        <f t="shared" si="136"/>
        <v>-1000000</v>
      </c>
      <c r="AV139" s="122">
        <f t="shared" si="136"/>
        <v>-1000000</v>
      </c>
      <c r="AW139" s="122">
        <f t="shared" si="136"/>
        <v>-1000000</v>
      </c>
      <c r="AX139" s="122">
        <f t="shared" si="136"/>
        <v>-1000000</v>
      </c>
      <c r="AY139" s="122">
        <f t="shared" si="136"/>
        <v>-1000000</v>
      </c>
      <c r="AZ139" s="122">
        <f t="shared" si="136"/>
        <v>-1000000</v>
      </c>
      <c r="BA139" s="122">
        <f t="shared" si="136"/>
        <v>-1000000</v>
      </c>
      <c r="BB139" s="122">
        <f t="shared" si="136"/>
        <v>-1100000</v>
      </c>
      <c r="BC139" s="122">
        <f t="shared" si="136"/>
        <v>-1100000</v>
      </c>
      <c r="BD139" s="122">
        <f t="shared" si="136"/>
        <v>-1100000</v>
      </c>
      <c r="BE139" s="122">
        <f t="shared" si="136"/>
        <v>-1100000</v>
      </c>
      <c r="BF139" s="122">
        <f t="shared" si="136"/>
        <v>-1100000</v>
      </c>
      <c r="BG139" s="122">
        <f t="shared" si="136"/>
        <v>-1100000</v>
      </c>
      <c r="BH139" s="122">
        <f t="shared" si="136"/>
        <v>-1100000</v>
      </c>
      <c r="BI139" s="122">
        <f t="shared" si="136"/>
        <v>-1100000</v>
      </c>
      <c r="BJ139" s="122">
        <f t="shared" si="136"/>
        <v>-1100000</v>
      </c>
      <c r="BK139" s="122">
        <f t="shared" si="136"/>
        <v>-1100000</v>
      </c>
      <c r="BL139" s="122">
        <f t="shared" si="136"/>
        <v>-1100000</v>
      </c>
      <c r="BM139" s="122">
        <f t="shared" si="136"/>
        <v>-1100000</v>
      </c>
      <c r="BN139" s="122">
        <f t="shared" si="136"/>
        <v>-1100000</v>
      </c>
      <c r="BO139" s="122">
        <f t="shared" si="136"/>
        <v>-1100000</v>
      </c>
      <c r="BP139" s="122">
        <f t="shared" si="136"/>
        <v>-1100000</v>
      </c>
      <c r="BQ139" s="122">
        <f t="shared" si="136"/>
        <v>-1100000</v>
      </c>
      <c r="BR139" s="122">
        <f t="shared" si="136"/>
        <v>-1100000</v>
      </c>
      <c r="BS139" s="122">
        <f t="shared" si="136"/>
        <v>-1100000</v>
      </c>
      <c r="BT139" s="122">
        <f t="shared" si="136"/>
        <v>-1100000</v>
      </c>
      <c r="BU139" s="122">
        <f t="shared" si="136"/>
        <v>-1100000</v>
      </c>
      <c r="BV139" s="122">
        <f t="shared" si="136"/>
        <v>-1100000</v>
      </c>
      <c r="BW139" s="122">
        <f t="shared" si="136"/>
        <v>-1100000</v>
      </c>
      <c r="BX139" s="122">
        <f t="shared" si="136"/>
        <v>-1100000</v>
      </c>
      <c r="BY139" s="122">
        <f t="shared" si="136"/>
        <v>-1100000</v>
      </c>
      <c r="BZ139" s="122">
        <f t="shared" si="136"/>
        <v>-1100000</v>
      </c>
      <c r="CA139" s="122">
        <f t="shared" si="136"/>
        <v>-1100000</v>
      </c>
      <c r="CB139" s="122">
        <f t="shared" si="136"/>
        <v>-1100000</v>
      </c>
      <c r="CC139" s="122">
        <f t="shared" si="136"/>
        <v>-1000000</v>
      </c>
      <c r="CD139" s="122">
        <f t="shared" si="136"/>
        <v>-1000000</v>
      </c>
      <c r="CE139" s="122">
        <f t="shared" si="136"/>
        <v>-1000000</v>
      </c>
      <c r="CF139" s="122">
        <f t="shared" si="136"/>
        <v>-1000000</v>
      </c>
      <c r="CG139" s="122">
        <f t="shared" si="136"/>
        <v>-1000000</v>
      </c>
      <c r="CH139" s="122">
        <f t="shared" si="136"/>
        <v>-1000000</v>
      </c>
      <c r="CI139" s="122">
        <f t="shared" si="136"/>
        <v>-1000000</v>
      </c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</row>
    <row r="140" spans="2:111" s="33" customFormat="1" ht="12.75">
      <c r="B140" s="43"/>
      <c r="C140" s="40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</row>
    <row r="141" spans="1:111" s="6" customFormat="1" ht="12">
      <c r="A141" s="8"/>
      <c r="B141" s="44" t="s">
        <v>99</v>
      </c>
      <c r="C141" s="45"/>
      <c r="D141" s="143">
        <f aca="true" t="shared" si="137" ref="D141:AA141">D94+D123+D139</f>
        <v>-913372</v>
      </c>
      <c r="E141" s="143">
        <f t="shared" si="137"/>
        <v>-113372</v>
      </c>
      <c r="F141" s="143">
        <f t="shared" si="137"/>
        <v>-1623372</v>
      </c>
      <c r="G141" s="143">
        <f t="shared" si="137"/>
        <v>-5848372</v>
      </c>
      <c r="H141" s="143">
        <f t="shared" si="137"/>
        <v>-4426185.6</v>
      </c>
      <c r="I141" s="143">
        <f t="shared" si="137"/>
        <v>-7718185.6</v>
      </c>
      <c r="J141" s="143">
        <f t="shared" si="137"/>
        <v>-7708185.6</v>
      </c>
      <c r="K141" s="143">
        <f t="shared" si="137"/>
        <v>-23435685.6</v>
      </c>
      <c r="L141" s="143">
        <f t="shared" si="137"/>
        <v>-23163857.6</v>
      </c>
      <c r="M141" s="143">
        <f t="shared" si="137"/>
        <v>-23155857.6</v>
      </c>
      <c r="N141" s="143">
        <f t="shared" si="137"/>
        <v>-18251680</v>
      </c>
      <c r="O141" s="143">
        <f t="shared" si="137"/>
        <v>-682980</v>
      </c>
      <c r="P141" s="143">
        <f t="shared" si="137"/>
        <v>-1220966.24</v>
      </c>
      <c r="Q141" s="143">
        <f t="shared" si="137"/>
        <v>-383153.52</v>
      </c>
      <c r="R141" s="143">
        <f t="shared" si="137"/>
        <v>-22768422.52</v>
      </c>
      <c r="S141" s="143">
        <f t="shared" si="137"/>
        <v>-1880612.52</v>
      </c>
      <c r="T141" s="143">
        <f t="shared" si="137"/>
        <v>3632951.1545312502</v>
      </c>
      <c r="U141" s="143">
        <f t="shared" si="137"/>
        <v>5883983.524889998</v>
      </c>
      <c r="V141" s="143">
        <f t="shared" si="137"/>
        <v>3506876.593543349</v>
      </c>
      <c r="W141" s="143">
        <f t="shared" si="137"/>
        <v>382782.3727434878</v>
      </c>
      <c r="X141" s="143">
        <f t="shared" si="137"/>
        <v>408977.2859675018</v>
      </c>
      <c r="Y141" s="143">
        <f t="shared" si="137"/>
        <v>1495157.9881536611</v>
      </c>
      <c r="Z141" s="143">
        <f t="shared" si="137"/>
        <v>1481855.8894870551</v>
      </c>
      <c r="AA141" s="143">
        <f t="shared" si="137"/>
        <v>1419827.747379051</v>
      </c>
      <c r="AB141" s="143">
        <f aca="true" t="shared" si="138" ref="AB141:CI141">AB94+AB123+AB139</f>
        <v>1497949.3952286025</v>
      </c>
      <c r="AC141" s="143">
        <f t="shared" si="138"/>
        <v>1535525.46276303</v>
      </c>
      <c r="AD141" s="143">
        <f t="shared" si="138"/>
        <v>1548436.5124441544</v>
      </c>
      <c r="AE141" s="143">
        <f t="shared" si="138"/>
        <v>1611685.5299108713</v>
      </c>
      <c r="AF141" s="143">
        <f t="shared" si="138"/>
        <v>1700275.5274068373</v>
      </c>
      <c r="AG141" s="143">
        <f t="shared" si="138"/>
        <v>1739209.5440174825</v>
      </c>
      <c r="AH141" s="143">
        <f t="shared" si="138"/>
        <v>1758652.6459091455</v>
      </c>
      <c r="AI141" s="143">
        <f t="shared" si="138"/>
        <v>1798283.926570307</v>
      </c>
      <c r="AJ141" s="143">
        <f t="shared" si="138"/>
        <v>1838268.507055019</v>
      </c>
      <c r="AK141" s="143">
        <f t="shared" si="138"/>
        <v>1823609.5362284603</v>
      </c>
      <c r="AL141" s="143">
        <f t="shared" si="138"/>
        <v>1804472.191014708</v>
      </c>
      <c r="AM141" s="143">
        <f t="shared" si="138"/>
        <v>1790535.6766466945</v>
      </c>
      <c r="AN141" s="143">
        <f t="shared" si="138"/>
        <v>1723402.6973343166</v>
      </c>
      <c r="AO141" s="143">
        <f t="shared" si="138"/>
        <v>1757463.8439896489</v>
      </c>
      <c r="AP141" s="143">
        <f t="shared" si="138"/>
        <v>1866777.4218282169</v>
      </c>
      <c r="AQ141" s="143">
        <f t="shared" si="138"/>
        <v>1879199.8398733316</v>
      </c>
      <c r="AR141" s="143">
        <f t="shared" si="138"/>
        <v>1963672.5491922079</v>
      </c>
      <c r="AS141" s="143">
        <f t="shared" si="138"/>
        <v>1998400.7140053296</v>
      </c>
      <c r="AT141" s="143">
        <f t="shared" si="138"/>
        <v>2033386.2235077498</v>
      </c>
      <c r="AU141" s="143">
        <f t="shared" si="138"/>
        <v>2068630.9808279648</v>
      </c>
      <c r="AV141" s="143">
        <f t="shared" si="138"/>
        <v>2104136.903130289</v>
      </c>
      <c r="AW141" s="143">
        <f t="shared" si="138"/>
        <v>2084905.9217179744</v>
      </c>
      <c r="AX141" s="143">
        <f t="shared" si="138"/>
        <v>2080939.982137111</v>
      </c>
      <c r="AY141" s="143">
        <f t="shared" si="138"/>
        <v>2022218.721774863</v>
      </c>
      <c r="AZ141" s="143">
        <f t="shared" si="138"/>
        <v>2018493.285132967</v>
      </c>
      <c r="BA141" s="143">
        <f t="shared" si="138"/>
        <v>1759463.9619660107</v>
      </c>
      <c r="BB141" s="143">
        <f t="shared" si="138"/>
        <v>1235435.3146938765</v>
      </c>
      <c r="BC141" s="143">
        <f t="shared" si="138"/>
        <v>1253157.6230145572</v>
      </c>
      <c r="BD141" s="143">
        <f t="shared" si="138"/>
        <v>1291709.5703026764</v>
      </c>
      <c r="BE141" s="143">
        <f t="shared" si="138"/>
        <v>1288591.1024205964</v>
      </c>
      <c r="BF141" s="143">
        <f t="shared" si="138"/>
        <v>1285468.8313667579</v>
      </c>
      <c r="BG141" s="143">
        <f t="shared" si="138"/>
        <v>1282342.7019370208</v>
      </c>
      <c r="BH141" s="143">
        <f t="shared" si="138"/>
        <v>1279212.6583859958</v>
      </c>
      <c r="BI141" s="143">
        <f t="shared" si="138"/>
        <v>1230245.3110882612</v>
      </c>
      <c r="BJ141" s="143">
        <f t="shared" si="138"/>
        <v>1193773.9365329044</v>
      </c>
      <c r="BK141" s="143">
        <f t="shared" si="138"/>
        <v>1144798.4773179907</v>
      </c>
      <c r="BL141" s="143">
        <f t="shared" si="138"/>
        <v>1141652.2088116445</v>
      </c>
      <c r="BM141" s="143">
        <f t="shared" si="138"/>
        <v>1138501.7391464124</v>
      </c>
      <c r="BN141" s="143">
        <f t="shared" si="138"/>
        <v>1197847.0092135668</v>
      </c>
      <c r="BO141" s="143">
        <f t="shared" si="138"/>
        <v>1215521.2926573511</v>
      </c>
      <c r="BP141" s="143">
        <f t="shared" si="138"/>
        <v>1254024.529202505</v>
      </c>
      <c r="BQ141" s="143">
        <f t="shared" si="138"/>
        <v>1250856.6579817338</v>
      </c>
      <c r="BR141" s="143">
        <f t="shared" si="138"/>
        <v>1247684.2841964308</v>
      </c>
      <c r="BS141" s="143">
        <f t="shared" si="138"/>
        <v>1244507.3457773784</v>
      </c>
      <c r="BT141" s="143">
        <f t="shared" si="138"/>
        <v>1241325.7800453594</v>
      </c>
      <c r="BU141" s="143">
        <f t="shared" si="138"/>
        <v>1192306.1903717145</v>
      </c>
      <c r="BV141" s="143">
        <f t="shared" si="138"/>
        <v>1155781.8461721754</v>
      </c>
      <c r="BW141" s="143">
        <f t="shared" si="138"/>
        <v>1106752.682900643</v>
      </c>
      <c r="BX141" s="143">
        <f t="shared" si="138"/>
        <v>1103551.9687095527</v>
      </c>
      <c r="BY141" s="143">
        <f t="shared" si="138"/>
        <v>1100346.3044435214</v>
      </c>
      <c r="BZ141" s="143">
        <f t="shared" si="138"/>
        <v>1159635.6236329367</v>
      </c>
      <c r="CA141" s="143">
        <f t="shared" si="138"/>
        <v>1177253.192487469</v>
      </c>
      <c r="CB141" s="143">
        <f t="shared" si="138"/>
        <v>1215698.9432228506</v>
      </c>
      <c r="CC141" s="143">
        <f t="shared" si="138"/>
        <v>1312472.8073876137</v>
      </c>
      <c r="CD141" s="143">
        <f t="shared" si="138"/>
        <v>1309241.3825230626</v>
      </c>
      <c r="CE141" s="143">
        <f t="shared" si="138"/>
        <v>1306004.5988232</v>
      </c>
      <c r="CF141" s="143">
        <f t="shared" si="138"/>
        <v>1302762.3857945846</v>
      </c>
      <c r="CG141" s="143">
        <f t="shared" si="138"/>
        <v>1253681.338916108</v>
      </c>
      <c r="CH141" s="143">
        <f t="shared" si="138"/>
        <v>1217094.7196320575</v>
      </c>
      <c r="CI141" s="143">
        <f t="shared" si="138"/>
        <v>1168002.4553450868</v>
      </c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</row>
    <row r="142" spans="1:111" s="6" customFormat="1" ht="12">
      <c r="A142" s="8"/>
      <c r="B142" s="75" t="s">
        <v>100</v>
      </c>
      <c r="C142" s="39"/>
      <c r="D142" s="144">
        <v>81547500</v>
      </c>
      <c r="E142" s="144">
        <f aca="true" t="shared" si="139" ref="E142:AA142">D143</f>
        <v>80634128</v>
      </c>
      <c r="F142" s="144">
        <f t="shared" si="139"/>
        <v>80520756</v>
      </c>
      <c r="G142" s="144">
        <f t="shared" si="139"/>
        <v>78897384</v>
      </c>
      <c r="H142" s="144">
        <f t="shared" si="139"/>
        <v>73049012</v>
      </c>
      <c r="I142" s="144">
        <f t="shared" si="139"/>
        <v>68622826.4</v>
      </c>
      <c r="J142" s="144">
        <f t="shared" si="139"/>
        <v>60904640.800000004</v>
      </c>
      <c r="K142" s="144">
        <f t="shared" si="139"/>
        <v>53196455.2</v>
      </c>
      <c r="L142" s="144">
        <f t="shared" si="139"/>
        <v>29760769.6</v>
      </c>
      <c r="M142" s="144">
        <f t="shared" si="139"/>
        <v>6596912</v>
      </c>
      <c r="N142" s="144">
        <f t="shared" si="139"/>
        <v>-16558945.600000001</v>
      </c>
      <c r="O142" s="144">
        <f t="shared" si="139"/>
        <v>-34810625.6</v>
      </c>
      <c r="P142" s="144">
        <f t="shared" si="139"/>
        <v>-35493605.6</v>
      </c>
      <c r="Q142" s="144">
        <f t="shared" si="139"/>
        <v>-36714571.84</v>
      </c>
      <c r="R142" s="144">
        <f t="shared" si="139"/>
        <v>-37097725.36000001</v>
      </c>
      <c r="S142" s="144">
        <f t="shared" si="139"/>
        <v>-59866147.88000001</v>
      </c>
      <c r="T142" s="144">
        <f t="shared" si="139"/>
        <v>-61746760.40000001</v>
      </c>
      <c r="U142" s="144">
        <f t="shared" si="139"/>
        <v>-58113809.245468765</v>
      </c>
      <c r="V142" s="144">
        <f t="shared" si="139"/>
        <v>-52229825.72057877</v>
      </c>
      <c r="W142" s="144">
        <f t="shared" si="139"/>
        <v>-48722949.12703542</v>
      </c>
      <c r="X142" s="144">
        <f t="shared" si="139"/>
        <v>-48340166.75429193</v>
      </c>
      <c r="Y142" s="144">
        <f t="shared" si="139"/>
        <v>-47931189.46832443</v>
      </c>
      <c r="Z142" s="144">
        <f t="shared" si="139"/>
        <v>-46436031.48017077</v>
      </c>
      <c r="AA142" s="144">
        <f t="shared" si="139"/>
        <v>-44954175.59068371</v>
      </c>
      <c r="AB142" s="144">
        <f aca="true" t="shared" si="140" ref="AB142:BG142">AA143</f>
        <v>-43534347.843304664</v>
      </c>
      <c r="AC142" s="144">
        <f t="shared" si="140"/>
        <v>-42036398.44807606</v>
      </c>
      <c r="AD142" s="144">
        <f t="shared" si="140"/>
        <v>-40500872.98531303</v>
      </c>
      <c r="AE142" s="144">
        <f t="shared" si="140"/>
        <v>-38952436.472868875</v>
      </c>
      <c r="AF142" s="144">
        <f t="shared" si="140"/>
        <v>-37340750.942958005</v>
      </c>
      <c r="AG142" s="144">
        <f t="shared" si="140"/>
        <v>-35640475.41555117</v>
      </c>
      <c r="AH142" s="144">
        <f t="shared" si="140"/>
        <v>-33901265.87153369</v>
      </c>
      <c r="AI142" s="144">
        <f t="shared" si="140"/>
        <v>-32142613.225624546</v>
      </c>
      <c r="AJ142" s="144">
        <f t="shared" si="140"/>
        <v>-30344329.29905424</v>
      </c>
      <c r="AK142" s="144">
        <f t="shared" si="140"/>
        <v>-28506060.79199922</v>
      </c>
      <c r="AL142" s="144">
        <f t="shared" si="140"/>
        <v>-26682451.25577076</v>
      </c>
      <c r="AM142" s="144">
        <f t="shared" si="140"/>
        <v>-24877979.064756054</v>
      </c>
      <c r="AN142" s="144">
        <f t="shared" si="140"/>
        <v>-23087443.38810936</v>
      </c>
      <c r="AO142" s="144">
        <f t="shared" si="140"/>
        <v>-21364040.690775044</v>
      </c>
      <c r="AP142" s="144">
        <f t="shared" si="140"/>
        <v>-19606576.846785396</v>
      </c>
      <c r="AQ142" s="144">
        <f t="shared" si="140"/>
        <v>-17739799.42495718</v>
      </c>
      <c r="AR142" s="144">
        <f t="shared" si="140"/>
        <v>-15860599.585083846</v>
      </c>
      <c r="AS142" s="144">
        <f t="shared" si="140"/>
        <v>-13896927.035891637</v>
      </c>
      <c r="AT142" s="144">
        <f t="shared" si="140"/>
        <v>-11898526.321886308</v>
      </c>
      <c r="AU142" s="144">
        <f t="shared" si="140"/>
        <v>-9865140.098378558</v>
      </c>
      <c r="AV142" s="144">
        <f t="shared" si="140"/>
        <v>-7796509.117550593</v>
      </c>
      <c r="AW142" s="144">
        <f t="shared" si="140"/>
        <v>-5692372.214420304</v>
      </c>
      <c r="AX142" s="144">
        <f t="shared" si="140"/>
        <v>-3607466.2927023293</v>
      </c>
      <c r="AY142" s="144">
        <f t="shared" si="140"/>
        <v>-1526526.3105652183</v>
      </c>
      <c r="AZ142" s="144">
        <f t="shared" si="140"/>
        <v>495692.41120964475</v>
      </c>
      <c r="BA142" s="144">
        <f t="shared" si="140"/>
        <v>2514185.6963426117</v>
      </c>
      <c r="BB142" s="144">
        <f t="shared" si="140"/>
        <v>4273649.658308622</v>
      </c>
      <c r="BC142" s="144">
        <f t="shared" si="140"/>
        <v>5509084.973002499</v>
      </c>
      <c r="BD142" s="144">
        <f t="shared" si="140"/>
        <v>6762242.596017056</v>
      </c>
      <c r="BE142" s="144">
        <f t="shared" si="140"/>
        <v>8053952.166319733</v>
      </c>
      <c r="BF142" s="144">
        <f t="shared" si="140"/>
        <v>9342543.26874033</v>
      </c>
      <c r="BG142" s="144">
        <f t="shared" si="140"/>
        <v>10628012.100107089</v>
      </c>
      <c r="BH142" s="144">
        <f aca="true" t="shared" si="141" ref="BH142:CI142">BG143</f>
        <v>11910354.802044109</v>
      </c>
      <c r="BI142" s="144">
        <f t="shared" si="141"/>
        <v>13189567.460430104</v>
      </c>
      <c r="BJ142" s="144">
        <f t="shared" si="141"/>
        <v>14419812.771518365</v>
      </c>
      <c r="BK142" s="144">
        <f t="shared" si="141"/>
        <v>15613586.708051268</v>
      </c>
      <c r="BL142" s="144">
        <f t="shared" si="141"/>
        <v>16758385.185369259</v>
      </c>
      <c r="BM142" s="144">
        <f t="shared" si="141"/>
        <v>17900037.3941809</v>
      </c>
      <c r="BN142" s="144">
        <f t="shared" si="141"/>
        <v>19038539.133327313</v>
      </c>
      <c r="BO142" s="144">
        <f t="shared" si="141"/>
        <v>20236386.14254088</v>
      </c>
      <c r="BP142" s="144">
        <f t="shared" si="141"/>
        <v>21451907.435198233</v>
      </c>
      <c r="BQ142" s="144">
        <f t="shared" si="141"/>
        <v>22705931.96440074</v>
      </c>
      <c r="BR142" s="144">
        <f t="shared" si="141"/>
        <v>23956788.622382473</v>
      </c>
      <c r="BS142" s="144">
        <f t="shared" si="141"/>
        <v>25204472.906578906</v>
      </c>
      <c r="BT142" s="144">
        <f t="shared" si="141"/>
        <v>26448980.252356283</v>
      </c>
      <c r="BU142" s="144">
        <f t="shared" si="141"/>
        <v>27690306.032401644</v>
      </c>
      <c r="BV142" s="144">
        <f t="shared" si="141"/>
        <v>28882612.22277336</v>
      </c>
      <c r="BW142" s="144">
        <f t="shared" si="141"/>
        <v>30038394.068945535</v>
      </c>
      <c r="BX142" s="144">
        <f t="shared" si="141"/>
        <v>31145146.75184618</v>
      </c>
      <c r="BY142" s="144">
        <f t="shared" si="141"/>
        <v>32248698.72055573</v>
      </c>
      <c r="BZ142" s="144">
        <f t="shared" si="141"/>
        <v>33349045.024999253</v>
      </c>
      <c r="CA142" s="144">
        <f t="shared" si="141"/>
        <v>34508680.64863219</v>
      </c>
      <c r="CB142" s="144">
        <f t="shared" si="141"/>
        <v>35685933.84111966</v>
      </c>
      <c r="CC142" s="144">
        <f t="shared" si="141"/>
        <v>36901632.78434251</v>
      </c>
      <c r="CD142" s="144">
        <f t="shared" si="141"/>
        <v>38214105.591730125</v>
      </c>
      <c r="CE142" s="144">
        <f t="shared" si="141"/>
        <v>39523346.974253185</v>
      </c>
      <c r="CF142" s="144">
        <f t="shared" si="141"/>
        <v>40829351.57307638</v>
      </c>
      <c r="CG142" s="144">
        <f t="shared" si="141"/>
        <v>42132113.95887097</v>
      </c>
      <c r="CH142" s="144">
        <f t="shared" si="141"/>
        <v>43385795.29778708</v>
      </c>
      <c r="CI142" s="144">
        <f t="shared" si="141"/>
        <v>44602890.01741914</v>
      </c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</row>
    <row r="143" spans="1:111" s="48" customFormat="1" ht="21">
      <c r="A143" s="46"/>
      <c r="B143" s="47" t="s">
        <v>105</v>
      </c>
      <c r="C143" s="40"/>
      <c r="D143" s="145">
        <f aca="true" t="shared" si="142" ref="D143:I143">D142+D141</f>
        <v>80634128</v>
      </c>
      <c r="E143" s="145">
        <f>E142+E141</f>
        <v>80520756</v>
      </c>
      <c r="F143" s="145">
        <f t="shared" si="142"/>
        <v>78897384</v>
      </c>
      <c r="G143" s="145">
        <f t="shared" si="142"/>
        <v>73049012</v>
      </c>
      <c r="H143" s="145">
        <f t="shared" si="142"/>
        <v>68622826.4</v>
      </c>
      <c r="I143" s="145">
        <f t="shared" si="142"/>
        <v>60904640.800000004</v>
      </c>
      <c r="J143" s="145">
        <f aca="true" t="shared" si="143" ref="J143:AA143">J142+J141</f>
        <v>53196455.2</v>
      </c>
      <c r="K143" s="145">
        <f t="shared" si="143"/>
        <v>29760769.6</v>
      </c>
      <c r="L143" s="145">
        <f t="shared" si="143"/>
        <v>6596912</v>
      </c>
      <c r="M143" s="145">
        <f t="shared" si="143"/>
        <v>-16558945.600000001</v>
      </c>
      <c r="N143" s="145">
        <f t="shared" si="143"/>
        <v>-34810625.6</v>
      </c>
      <c r="O143" s="145">
        <f t="shared" si="143"/>
        <v>-35493605.6</v>
      </c>
      <c r="P143" s="145">
        <f t="shared" si="143"/>
        <v>-36714571.84</v>
      </c>
      <c r="Q143" s="145">
        <f t="shared" si="143"/>
        <v>-37097725.36000001</v>
      </c>
      <c r="R143" s="145">
        <f t="shared" si="143"/>
        <v>-59866147.88000001</v>
      </c>
      <c r="S143" s="145">
        <f t="shared" si="143"/>
        <v>-61746760.40000001</v>
      </c>
      <c r="T143" s="145">
        <f t="shared" si="143"/>
        <v>-58113809.245468765</v>
      </c>
      <c r="U143" s="145">
        <f t="shared" si="143"/>
        <v>-52229825.72057877</v>
      </c>
      <c r="V143" s="145">
        <f t="shared" si="143"/>
        <v>-48722949.12703542</v>
      </c>
      <c r="W143" s="145">
        <f t="shared" si="143"/>
        <v>-48340166.75429193</v>
      </c>
      <c r="X143" s="145">
        <f t="shared" si="143"/>
        <v>-47931189.46832443</v>
      </c>
      <c r="Y143" s="145">
        <f t="shared" si="143"/>
        <v>-46436031.48017077</v>
      </c>
      <c r="Z143" s="145">
        <f t="shared" si="143"/>
        <v>-44954175.59068371</v>
      </c>
      <c r="AA143" s="145">
        <f t="shared" si="143"/>
        <v>-43534347.843304664</v>
      </c>
      <c r="AB143" s="145">
        <f aca="true" t="shared" si="144" ref="AB143:CI143">AB142+AB141</f>
        <v>-42036398.44807606</v>
      </c>
      <c r="AC143" s="145">
        <f t="shared" si="144"/>
        <v>-40500872.98531303</v>
      </c>
      <c r="AD143" s="145">
        <f t="shared" si="144"/>
        <v>-38952436.472868875</v>
      </c>
      <c r="AE143" s="145">
        <f t="shared" si="144"/>
        <v>-37340750.942958005</v>
      </c>
      <c r="AF143" s="145">
        <f t="shared" si="144"/>
        <v>-35640475.41555117</v>
      </c>
      <c r="AG143" s="145">
        <f t="shared" si="144"/>
        <v>-33901265.87153369</v>
      </c>
      <c r="AH143" s="145">
        <f t="shared" si="144"/>
        <v>-32142613.225624546</v>
      </c>
      <c r="AI143" s="145">
        <f t="shared" si="144"/>
        <v>-30344329.29905424</v>
      </c>
      <c r="AJ143" s="145">
        <f t="shared" si="144"/>
        <v>-28506060.79199922</v>
      </c>
      <c r="AK143" s="145">
        <f t="shared" si="144"/>
        <v>-26682451.25577076</v>
      </c>
      <c r="AL143" s="145">
        <f t="shared" si="144"/>
        <v>-24877979.064756054</v>
      </c>
      <c r="AM143" s="145">
        <f t="shared" si="144"/>
        <v>-23087443.38810936</v>
      </c>
      <c r="AN143" s="145">
        <f t="shared" si="144"/>
        <v>-21364040.690775044</v>
      </c>
      <c r="AO143" s="145">
        <f t="shared" si="144"/>
        <v>-19606576.846785396</v>
      </c>
      <c r="AP143" s="145">
        <f t="shared" si="144"/>
        <v>-17739799.42495718</v>
      </c>
      <c r="AQ143" s="145">
        <f t="shared" si="144"/>
        <v>-15860599.585083846</v>
      </c>
      <c r="AR143" s="145">
        <f t="shared" si="144"/>
        <v>-13896927.035891637</v>
      </c>
      <c r="AS143" s="145">
        <f t="shared" si="144"/>
        <v>-11898526.321886308</v>
      </c>
      <c r="AT143" s="145">
        <f t="shared" si="144"/>
        <v>-9865140.098378558</v>
      </c>
      <c r="AU143" s="145">
        <f t="shared" si="144"/>
        <v>-7796509.117550593</v>
      </c>
      <c r="AV143" s="145">
        <f t="shared" si="144"/>
        <v>-5692372.214420304</v>
      </c>
      <c r="AW143" s="145">
        <f t="shared" si="144"/>
        <v>-3607466.2927023293</v>
      </c>
      <c r="AX143" s="145">
        <f t="shared" si="144"/>
        <v>-1526526.3105652183</v>
      </c>
      <c r="AY143" s="145">
        <f t="shared" si="144"/>
        <v>495692.41120964475</v>
      </c>
      <c r="AZ143" s="145">
        <f t="shared" si="144"/>
        <v>2514185.6963426117</v>
      </c>
      <c r="BA143" s="145">
        <f t="shared" si="144"/>
        <v>4273649.658308622</v>
      </c>
      <c r="BB143" s="145">
        <f t="shared" si="144"/>
        <v>5509084.973002499</v>
      </c>
      <c r="BC143" s="145">
        <f t="shared" si="144"/>
        <v>6762242.596017056</v>
      </c>
      <c r="BD143" s="145">
        <f t="shared" si="144"/>
        <v>8053952.166319733</v>
      </c>
      <c r="BE143" s="145">
        <f t="shared" si="144"/>
        <v>9342543.26874033</v>
      </c>
      <c r="BF143" s="145">
        <f t="shared" si="144"/>
        <v>10628012.100107089</v>
      </c>
      <c r="BG143" s="145">
        <f t="shared" si="144"/>
        <v>11910354.802044109</v>
      </c>
      <c r="BH143" s="145">
        <f t="shared" si="144"/>
        <v>13189567.460430104</v>
      </c>
      <c r="BI143" s="145">
        <f t="shared" si="144"/>
        <v>14419812.771518365</v>
      </c>
      <c r="BJ143" s="145">
        <f t="shared" si="144"/>
        <v>15613586.708051268</v>
      </c>
      <c r="BK143" s="145">
        <f t="shared" si="144"/>
        <v>16758385.185369259</v>
      </c>
      <c r="BL143" s="145">
        <f t="shared" si="144"/>
        <v>17900037.3941809</v>
      </c>
      <c r="BM143" s="145">
        <f t="shared" si="144"/>
        <v>19038539.133327313</v>
      </c>
      <c r="BN143" s="145">
        <f t="shared" si="144"/>
        <v>20236386.14254088</v>
      </c>
      <c r="BO143" s="145">
        <f t="shared" si="144"/>
        <v>21451907.435198233</v>
      </c>
      <c r="BP143" s="145">
        <f t="shared" si="144"/>
        <v>22705931.96440074</v>
      </c>
      <c r="BQ143" s="145">
        <f t="shared" si="144"/>
        <v>23956788.622382473</v>
      </c>
      <c r="BR143" s="145">
        <f t="shared" si="144"/>
        <v>25204472.906578906</v>
      </c>
      <c r="BS143" s="145">
        <f t="shared" si="144"/>
        <v>26448980.252356283</v>
      </c>
      <c r="BT143" s="145">
        <f t="shared" si="144"/>
        <v>27690306.032401644</v>
      </c>
      <c r="BU143" s="145">
        <f t="shared" si="144"/>
        <v>28882612.22277336</v>
      </c>
      <c r="BV143" s="145">
        <f t="shared" si="144"/>
        <v>30038394.068945535</v>
      </c>
      <c r="BW143" s="145">
        <f t="shared" si="144"/>
        <v>31145146.75184618</v>
      </c>
      <c r="BX143" s="145">
        <f t="shared" si="144"/>
        <v>32248698.72055573</v>
      </c>
      <c r="BY143" s="145">
        <f t="shared" si="144"/>
        <v>33349045.024999253</v>
      </c>
      <c r="BZ143" s="145">
        <f t="shared" si="144"/>
        <v>34508680.64863219</v>
      </c>
      <c r="CA143" s="145">
        <f t="shared" si="144"/>
        <v>35685933.84111966</v>
      </c>
      <c r="CB143" s="145">
        <f t="shared" si="144"/>
        <v>36901632.78434251</v>
      </c>
      <c r="CC143" s="145">
        <f t="shared" si="144"/>
        <v>38214105.591730125</v>
      </c>
      <c r="CD143" s="145">
        <f t="shared" si="144"/>
        <v>39523346.974253185</v>
      </c>
      <c r="CE143" s="145">
        <f t="shared" si="144"/>
        <v>40829351.57307638</v>
      </c>
      <c r="CF143" s="145">
        <f t="shared" si="144"/>
        <v>42132113.95887097</v>
      </c>
      <c r="CG143" s="145">
        <f t="shared" si="144"/>
        <v>43385795.29778708</v>
      </c>
      <c r="CH143" s="145">
        <f t="shared" si="144"/>
        <v>44602890.01741914</v>
      </c>
      <c r="CI143" s="145">
        <f t="shared" si="144"/>
        <v>45770892.472764224</v>
      </c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</row>
    <row r="144" spans="1:111" s="67" customFormat="1" ht="11.25">
      <c r="A144" s="94"/>
      <c r="B144" s="95" t="s">
        <v>101</v>
      </c>
      <c r="C144" s="96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</row>
    <row r="145" spans="1:111" s="50" customFormat="1" ht="11.25">
      <c r="A145" s="97"/>
      <c r="B145" s="98" t="s">
        <v>102</v>
      </c>
      <c r="C145" s="174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</row>
    <row r="146" spans="2:27" s="49" customFormat="1" ht="12.75">
      <c r="B146" s="76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78"/>
      <c r="R146" s="104"/>
      <c r="S146" s="104"/>
      <c r="T146" s="104"/>
      <c r="U146" s="146"/>
      <c r="V146" s="104"/>
      <c r="W146" s="104"/>
      <c r="X146" s="104"/>
      <c r="Y146" s="104"/>
      <c r="Z146" s="104"/>
      <c r="AA146" s="104"/>
    </row>
    <row r="147" spans="2:27" s="49" customFormat="1" ht="12.75">
      <c r="B147" s="76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46"/>
      <c r="V147" s="104"/>
      <c r="W147" s="104"/>
      <c r="X147" s="104"/>
      <c r="Y147" s="104"/>
      <c r="Z147" s="104"/>
      <c r="AA147" s="104"/>
    </row>
    <row r="148" spans="2:21" s="49" customFormat="1" ht="12.75">
      <c r="B148" s="76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8"/>
    </row>
    <row r="149" spans="2:21" s="49" customFormat="1" ht="12.75">
      <c r="B149" s="76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8"/>
    </row>
    <row r="150" spans="2:21" s="49" customFormat="1" ht="12.75">
      <c r="B150" s="76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8"/>
    </row>
    <row r="151" spans="2:21" s="49" customFormat="1" ht="12.75">
      <c r="B151" s="76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8"/>
    </row>
    <row r="152" spans="2:21" s="49" customFormat="1" ht="12.75">
      <c r="B152" s="76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8"/>
    </row>
    <row r="153" spans="2:21" s="49" customFormat="1" ht="12.75">
      <c r="B153" s="76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8"/>
    </row>
    <row r="154" spans="2:21" s="49" customFormat="1" ht="12.75">
      <c r="B154" s="7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8"/>
    </row>
    <row r="155" spans="2:21" s="49" customFormat="1" ht="12.75">
      <c r="B155" s="76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8"/>
    </row>
  </sheetData>
  <sheetProtection/>
  <printOptions/>
  <pageMargins left="1.1811023622047245" right="0.1968503937007874" top="0.1968503937007874" bottom="0.1968503937007874" header="0.1968503937007874" footer="0.2362204724409449"/>
  <pageSetup fitToWidth="0" fitToHeight="1" horizontalDpi="600" verticalDpi="600" orientation="portrait" paperSize="9" scale="4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marichka</dc:creator>
  <cp:keywords/>
  <dc:description/>
  <cp:lastModifiedBy>Пользователь</cp:lastModifiedBy>
  <cp:lastPrinted>2015-12-21T09:01:38Z</cp:lastPrinted>
  <dcterms:created xsi:type="dcterms:W3CDTF">2010-10-29T09:32:08Z</dcterms:created>
  <dcterms:modified xsi:type="dcterms:W3CDTF">2015-12-21T09:04:27Z</dcterms:modified>
  <cp:category/>
  <cp:version/>
  <cp:contentType/>
  <cp:contentStatus/>
</cp:coreProperties>
</file>